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SIU\Advanced Financial Accounting\"/>
    </mc:Choice>
  </mc:AlternateContent>
  <bookViews>
    <workbookView xWindow="0" yWindow="0" windowWidth="20490" windowHeight="7755"/>
  </bookViews>
  <sheets>
    <sheet name="HW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4" i="2"/>
  <c r="C29" i="2" l="1"/>
  <c r="L76" i="2"/>
  <c r="L71" i="2"/>
  <c r="E47" i="2"/>
  <c r="H79" i="2" s="1"/>
  <c r="L79" i="2" s="1"/>
  <c r="E46" i="2"/>
  <c r="H78" i="2" s="1"/>
  <c r="L78" i="2" s="1"/>
  <c r="E45" i="2"/>
  <c r="H77" i="2" s="1"/>
  <c r="L77" i="2" s="1"/>
  <c r="E69" i="2"/>
  <c r="C73" i="2"/>
  <c r="L73" i="2" s="1"/>
  <c r="C72" i="2"/>
  <c r="L72" i="2" s="1"/>
  <c r="E81" i="2"/>
  <c r="H39" i="2"/>
  <c r="H40" i="2" s="1"/>
  <c r="C75" i="2" s="1"/>
  <c r="L75" i="2" s="1"/>
  <c r="C28" i="2"/>
  <c r="L63" i="2"/>
  <c r="L62" i="2"/>
  <c r="H54" i="2" l="1"/>
  <c r="J65" i="2" s="1"/>
  <c r="E53" i="2"/>
  <c r="H64" i="2" s="1"/>
  <c r="L64" i="2" s="1"/>
  <c r="C30" i="2"/>
  <c r="E48" i="2" s="1"/>
  <c r="C74" i="2"/>
  <c r="L74" i="2" s="1"/>
  <c r="E38" i="2"/>
  <c r="E21" i="2"/>
  <c r="C21" i="2"/>
  <c r="E10" i="2"/>
  <c r="C10" i="2"/>
  <c r="C35" i="2" l="1"/>
  <c r="E52" i="2" s="1"/>
  <c r="L65" i="2"/>
  <c r="H68" i="2"/>
  <c r="H55" i="2"/>
  <c r="J68" i="2" s="1"/>
  <c r="C81" i="2"/>
  <c r="C66" i="2"/>
  <c r="H49" i="2"/>
  <c r="H67" i="2"/>
  <c r="L67" i="2" l="1"/>
  <c r="C69" i="2"/>
  <c r="L68" i="2"/>
  <c r="H50" i="2"/>
  <c r="J80" i="2" s="1"/>
  <c r="J66" i="2"/>
  <c r="L66" i="2" s="1"/>
  <c r="L80" i="2" l="1"/>
  <c r="L81" i="2" s="1"/>
  <c r="L69" i="2"/>
</calcChain>
</file>

<file path=xl/sharedStrings.xml><?xml version="1.0" encoding="utf-8"?>
<sst xmlns="http://schemas.openxmlformats.org/spreadsheetml/2006/main" count="94" uniqueCount="52">
  <si>
    <t>Cash</t>
  </si>
  <si>
    <t>Total assets</t>
  </si>
  <si>
    <t>Notes payable</t>
  </si>
  <si>
    <t>CONSOLIDATION</t>
  </si>
  <si>
    <t>DR</t>
  </si>
  <si>
    <t>CR</t>
  </si>
  <si>
    <t>Goodwill</t>
  </si>
  <si>
    <t>Unamortized excess</t>
  </si>
  <si>
    <t>Noncontrolling interest</t>
  </si>
  <si>
    <t>Consolidated</t>
  </si>
  <si>
    <t>BS</t>
  </si>
  <si>
    <t>Investment</t>
  </si>
  <si>
    <t>%</t>
  </si>
  <si>
    <t>Implied value</t>
  </si>
  <si>
    <t>Equity</t>
  </si>
  <si>
    <t>Excess</t>
  </si>
  <si>
    <t>Excess allocation</t>
  </si>
  <si>
    <t>Big</t>
  </si>
  <si>
    <t>Small</t>
  </si>
  <si>
    <t>Inventory</t>
  </si>
  <si>
    <t>Land</t>
  </si>
  <si>
    <t>Equipment</t>
  </si>
  <si>
    <t>Accounts payable</t>
  </si>
  <si>
    <t>APIC - Big</t>
  </si>
  <si>
    <t>Capital stock - Big</t>
  </si>
  <si>
    <t>Retained earnings - Big</t>
  </si>
  <si>
    <t>Capital - Small</t>
  </si>
  <si>
    <t>Retained earnings - Small</t>
  </si>
  <si>
    <t>APIC - Small</t>
  </si>
  <si>
    <t>Total liabilities and equity</t>
  </si>
  <si>
    <t>Transaction Analysis</t>
  </si>
  <si>
    <t>Investment in Small</t>
  </si>
  <si>
    <t>Equity accounting</t>
  </si>
  <si>
    <t>Capital - Big</t>
  </si>
  <si>
    <t>Notes payable short term</t>
  </si>
  <si>
    <t>Notes payable long term</t>
  </si>
  <si>
    <t>a.</t>
  </si>
  <si>
    <t>Balance Sheet</t>
  </si>
  <si>
    <t>Balance Sheet (before acquisition)</t>
  </si>
  <si>
    <t>Notes payable, long term</t>
  </si>
  <si>
    <t>Notes payable, short term</t>
  </si>
  <si>
    <t>a</t>
  </si>
  <si>
    <t>Investment in small</t>
  </si>
  <si>
    <t>b.</t>
  </si>
  <si>
    <t>Consolidation adjustments</t>
  </si>
  <si>
    <t>b</t>
  </si>
  <si>
    <t>c</t>
  </si>
  <si>
    <t>c.</t>
  </si>
  <si>
    <t>Consolidated balance sheet</t>
  </si>
  <si>
    <t>(see column L)</t>
  </si>
  <si>
    <t>SOLUTION</t>
  </si>
  <si>
    <t>HOMEWORK ASSIGNMENT FOR LECTURE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</si>
</sst>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NumberFormat="1" applyFont="1"/>
    <xf numFmtId="164" fontId="3" fillId="0" borderId="0" xfId="1" applyNumberFormat="1" applyFont="1"/>
    <xf numFmtId="164" fontId="3" fillId="2" borderId="0" xfId="1" applyNumberFormat="1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right"/>
    </xf>
    <xf numFmtId="164" fontId="0" fillId="0" borderId="0" xfId="0" applyNumberFormat="1"/>
    <xf numFmtId="164" fontId="3" fillId="0" borderId="1" xfId="1" applyNumberFormat="1" applyFont="1" applyBorder="1"/>
    <xf numFmtId="164" fontId="0" fillId="0" borderId="1" xfId="0" applyNumberFormat="1" applyBorder="1"/>
    <xf numFmtId="164" fontId="4" fillId="0" borderId="1" xfId="1" applyNumberFormat="1" applyFont="1" applyBorder="1"/>
    <xf numFmtId="164" fontId="6" fillId="0" borderId="0" xfId="1" applyNumberFormat="1" applyFont="1"/>
    <xf numFmtId="164" fontId="6" fillId="0" borderId="1" xfId="1" applyNumberFormat="1" applyFont="1" applyBorder="1"/>
    <xf numFmtId="0" fontId="0" fillId="0" borderId="0" xfId="0" applyBorder="1"/>
    <xf numFmtId="164" fontId="3" fillId="0" borderId="0" xfId="1" applyNumberFormat="1" applyFont="1" applyFill="1"/>
    <xf numFmtId="164" fontId="3" fillId="0" borderId="1" xfId="1" applyNumberFormat="1" applyFont="1" applyFill="1" applyBorder="1"/>
    <xf numFmtId="164" fontId="4" fillId="0" borderId="0" xfId="1" applyNumberFormat="1" applyFont="1" applyBorder="1"/>
    <xf numFmtId="164" fontId="3" fillId="0" borderId="0" xfId="1" applyNumberFormat="1" applyFont="1" applyBorder="1"/>
    <xf numFmtId="164" fontId="6" fillId="0" borderId="0" xfId="1" applyNumberFormat="1" applyFont="1" applyBorder="1"/>
    <xf numFmtId="164" fontId="0" fillId="0" borderId="0" xfId="1" applyNumberFormat="1" applyFont="1" applyBorder="1"/>
    <xf numFmtId="164" fontId="3" fillId="0" borderId="0" xfId="1" applyNumberFormat="1" applyFont="1" applyFill="1" applyBorder="1"/>
    <xf numFmtId="165" fontId="3" fillId="0" borderId="0" xfId="2" applyNumberFormat="1" applyFont="1"/>
    <xf numFmtId="165" fontId="4" fillId="0" borderId="0" xfId="2" applyNumberFormat="1" applyFont="1" applyBorder="1"/>
    <xf numFmtId="165" fontId="4" fillId="0" borderId="0" xfId="2" applyNumberFormat="1" applyFont="1" applyFill="1" applyBorder="1"/>
    <xf numFmtId="44" fontId="3" fillId="0" borderId="0" xfId="1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0" fillId="0" borderId="0" xfId="0" applyNumberFormat="1" applyBorder="1"/>
    <xf numFmtId="164" fontId="0" fillId="2" borderId="0" xfId="0" applyNumberFormat="1" applyFill="1"/>
    <xf numFmtId="0" fontId="5" fillId="0" borderId="0" xfId="0" applyFont="1" applyAlignment="1">
      <alignment horizontal="center"/>
    </xf>
    <xf numFmtId="0" fontId="4" fillId="0" borderId="0" xfId="0" applyFont="1"/>
    <xf numFmtId="9" fontId="3" fillId="0" borderId="1" xfId="0" applyNumberFormat="1" applyFont="1" applyBorder="1"/>
    <xf numFmtId="0" fontId="0" fillId="2" borderId="0" xfId="0" applyFill="1"/>
    <xf numFmtId="0" fontId="2" fillId="2" borderId="0" xfId="0" applyFont="1" applyFill="1"/>
    <xf numFmtId="165" fontId="4" fillId="2" borderId="0" xfId="2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showGridLines="0" tabSelected="1" zoomScaleNormal="100" workbookViewId="0"/>
  </sheetViews>
  <sheetFormatPr defaultRowHeight="15" x14ac:dyDescent="0.25"/>
  <cols>
    <col min="1" max="1" width="25.7109375" customWidth="1"/>
    <col min="2" max="2" width="2.7109375" customWidth="1"/>
    <col min="3" max="3" width="12.7109375" bestFit="1" customWidth="1"/>
    <col min="4" max="4" width="2.7109375" customWidth="1"/>
    <col min="5" max="5" width="12.7109375" bestFit="1" customWidth="1"/>
    <col min="6" max="7" width="2.7109375" customWidth="1"/>
    <col min="8" max="8" width="10.7109375" customWidth="1"/>
    <col min="9" max="9" width="2.7109375" customWidth="1"/>
    <col min="10" max="10" width="10.7109375" customWidth="1"/>
    <col min="11" max="11" width="2.7109375" customWidth="1"/>
    <col min="12" max="12" width="12.7109375" customWidth="1"/>
  </cols>
  <sheetData>
    <row r="1" spans="1:12" x14ac:dyDescent="0.25">
      <c r="A1" s="34" t="s">
        <v>51</v>
      </c>
      <c r="B1" s="33"/>
      <c r="C1" s="33"/>
      <c r="D1" s="33"/>
      <c r="E1" s="33"/>
      <c r="F1" s="33"/>
      <c r="G1" s="35"/>
      <c r="H1" s="35"/>
      <c r="I1" s="35"/>
      <c r="J1" s="35"/>
      <c r="K1" s="33"/>
      <c r="L1" s="29"/>
    </row>
    <row r="2" spans="1:12" x14ac:dyDescent="0.25">
      <c r="A2" s="4" t="s">
        <v>38</v>
      </c>
      <c r="C2" s="4"/>
      <c r="D2" s="4"/>
      <c r="E2" s="4"/>
      <c r="F2" s="4"/>
      <c r="G2" s="4"/>
      <c r="H2" s="36"/>
      <c r="I2" s="36"/>
      <c r="J2" s="36"/>
      <c r="K2" s="26"/>
      <c r="L2" s="27"/>
    </row>
    <row r="3" spans="1:12" x14ac:dyDescent="0.25">
      <c r="A3" s="6"/>
      <c r="B3" s="6"/>
      <c r="C3" s="7" t="s">
        <v>17</v>
      </c>
      <c r="D3" s="7"/>
      <c r="E3" s="7" t="s">
        <v>18</v>
      </c>
      <c r="F3" s="27"/>
      <c r="G3" s="27"/>
      <c r="H3" s="27"/>
      <c r="I3" s="27"/>
      <c r="J3" s="27"/>
      <c r="K3" s="27"/>
      <c r="L3" s="27"/>
    </row>
    <row r="4" spans="1:12" x14ac:dyDescent="0.25">
      <c r="A4" t="s">
        <v>0</v>
      </c>
      <c r="C4" s="2">
        <v>52500</v>
      </c>
      <c r="D4" s="2"/>
      <c r="E4" s="2">
        <v>8000</v>
      </c>
      <c r="F4" s="18"/>
      <c r="G4" s="18"/>
      <c r="H4" s="18"/>
      <c r="I4" s="18"/>
      <c r="J4" s="18"/>
      <c r="K4" s="18"/>
      <c r="L4" s="28"/>
    </row>
    <row r="5" spans="1:12" x14ac:dyDescent="0.25">
      <c r="A5" t="s">
        <v>19</v>
      </c>
      <c r="C5" s="2">
        <v>157500</v>
      </c>
      <c r="D5" s="15"/>
      <c r="E5" s="2">
        <v>12000</v>
      </c>
      <c r="F5" s="18"/>
      <c r="G5" s="23"/>
      <c r="H5" s="23"/>
      <c r="I5" s="23"/>
      <c r="J5" s="23"/>
      <c r="K5" s="19"/>
      <c r="L5" s="28"/>
    </row>
    <row r="6" spans="1:12" x14ac:dyDescent="0.25">
      <c r="A6" t="s">
        <v>20</v>
      </c>
      <c r="C6" s="2">
        <v>210000</v>
      </c>
      <c r="D6" s="2"/>
      <c r="E6" s="2">
        <v>28000</v>
      </c>
      <c r="F6" s="18"/>
      <c r="G6" s="23"/>
      <c r="H6" s="23"/>
      <c r="I6" s="23"/>
      <c r="J6" s="23"/>
      <c r="K6" s="18"/>
      <c r="L6" s="28"/>
    </row>
    <row r="7" spans="1:12" x14ac:dyDescent="0.25">
      <c r="A7" t="s">
        <v>21</v>
      </c>
      <c r="C7" s="2"/>
      <c r="D7" s="2"/>
      <c r="E7" s="2">
        <v>4000</v>
      </c>
      <c r="F7" s="18"/>
      <c r="G7" s="23"/>
      <c r="H7" s="23"/>
      <c r="I7" s="23"/>
      <c r="J7" s="23"/>
      <c r="K7" s="18"/>
      <c r="L7" s="28"/>
    </row>
    <row r="8" spans="1:12" x14ac:dyDescent="0.25">
      <c r="C8" s="2"/>
      <c r="D8" s="2"/>
      <c r="E8" s="2"/>
      <c r="F8" s="18"/>
      <c r="G8" s="23"/>
      <c r="H8" s="23"/>
      <c r="I8" s="23"/>
      <c r="J8" s="23"/>
      <c r="K8" s="18"/>
      <c r="L8" s="28"/>
    </row>
    <row r="9" spans="1:12" x14ac:dyDescent="0.25">
      <c r="A9" s="6"/>
      <c r="B9" s="6"/>
      <c r="C9" s="9"/>
      <c r="D9" s="9"/>
      <c r="E9" s="9"/>
      <c r="F9" s="18"/>
      <c r="G9" s="23"/>
      <c r="H9" s="23"/>
      <c r="I9" s="23"/>
      <c r="J9" s="23"/>
      <c r="K9" s="17"/>
      <c r="L9" s="28"/>
    </row>
    <row r="10" spans="1:12" x14ac:dyDescent="0.25">
      <c r="A10" t="s">
        <v>1</v>
      </c>
      <c r="C10" s="1">
        <f>SUM(C4:C6)</f>
        <v>420000</v>
      </c>
      <c r="D10" s="1"/>
      <c r="E10" s="1">
        <f>SUM(E4:E9)</f>
        <v>52000</v>
      </c>
      <c r="F10" s="20"/>
      <c r="G10" s="23"/>
      <c r="H10" s="23"/>
      <c r="I10" s="23"/>
      <c r="J10" s="23"/>
      <c r="K10" s="18"/>
      <c r="L10" s="20"/>
    </row>
    <row r="11" spans="1:12" x14ac:dyDescent="0.25">
      <c r="C11" s="1"/>
      <c r="D11" s="1"/>
      <c r="E11" s="1"/>
      <c r="F11" s="20"/>
      <c r="G11" s="23"/>
      <c r="H11" s="23"/>
      <c r="I11" s="23"/>
      <c r="J11" s="23"/>
      <c r="K11" s="18"/>
      <c r="L11" s="14"/>
    </row>
    <row r="12" spans="1:12" x14ac:dyDescent="0.25">
      <c r="A12" t="s">
        <v>22</v>
      </c>
      <c r="C12" s="2">
        <v>70000</v>
      </c>
      <c r="D12" s="1"/>
      <c r="E12" s="2">
        <v>12000</v>
      </c>
      <c r="F12" s="20"/>
      <c r="G12" s="23"/>
      <c r="H12" s="23"/>
      <c r="I12" s="23"/>
      <c r="J12" s="23"/>
      <c r="K12" s="18"/>
      <c r="L12" s="14"/>
    </row>
    <row r="13" spans="1:12" x14ac:dyDescent="0.25">
      <c r="A13" t="s">
        <v>2</v>
      </c>
      <c r="C13" s="2">
        <v>87500</v>
      </c>
      <c r="D13" s="2"/>
      <c r="E13" s="2">
        <v>8000</v>
      </c>
      <c r="F13" s="18"/>
      <c r="G13" s="23"/>
      <c r="H13" s="23"/>
      <c r="I13" s="23"/>
      <c r="J13" s="23"/>
      <c r="K13" s="18"/>
      <c r="L13" s="28"/>
    </row>
    <row r="14" spans="1:12" x14ac:dyDescent="0.25">
      <c r="A14" t="s">
        <v>24</v>
      </c>
      <c r="C14" s="2">
        <v>50000</v>
      </c>
      <c r="D14" s="2"/>
      <c r="E14" s="2"/>
      <c r="F14" s="21"/>
      <c r="G14" s="24"/>
      <c r="H14" s="23"/>
      <c r="I14" s="23"/>
      <c r="J14" s="23"/>
      <c r="K14" s="18"/>
      <c r="L14" s="28"/>
    </row>
    <row r="15" spans="1:12" x14ac:dyDescent="0.25">
      <c r="A15" t="s">
        <v>23</v>
      </c>
      <c r="C15" s="2">
        <v>142500</v>
      </c>
      <c r="D15" s="2"/>
      <c r="E15" s="2"/>
      <c r="F15" s="21"/>
      <c r="G15" s="24"/>
      <c r="H15" s="23"/>
      <c r="I15" s="23"/>
      <c r="J15" s="23"/>
      <c r="K15" s="18"/>
      <c r="L15" s="28"/>
    </row>
    <row r="16" spans="1:12" x14ac:dyDescent="0.25">
      <c r="A16" t="s">
        <v>25</v>
      </c>
      <c r="C16" s="2">
        <v>70000</v>
      </c>
      <c r="D16" s="2"/>
      <c r="E16" s="2"/>
      <c r="F16" s="21"/>
      <c r="G16" s="24"/>
      <c r="H16" s="23"/>
      <c r="I16" s="23"/>
      <c r="J16" s="23"/>
      <c r="K16" s="18"/>
      <c r="L16" s="28"/>
    </row>
    <row r="17" spans="1:12" x14ac:dyDescent="0.25">
      <c r="A17" t="s">
        <v>26</v>
      </c>
      <c r="C17" s="2"/>
      <c r="D17" s="2"/>
      <c r="E17" s="2">
        <v>4000</v>
      </c>
      <c r="F17" s="21"/>
      <c r="G17" s="24"/>
      <c r="H17" s="23"/>
      <c r="I17" s="23"/>
      <c r="J17" s="23"/>
      <c r="K17" s="18"/>
      <c r="L17" s="28"/>
    </row>
    <row r="18" spans="1:12" x14ac:dyDescent="0.25">
      <c r="A18" t="s">
        <v>28</v>
      </c>
      <c r="C18" s="2"/>
      <c r="D18" s="2"/>
      <c r="E18" s="2">
        <v>20000</v>
      </c>
      <c r="F18" s="21"/>
      <c r="G18" s="24"/>
      <c r="H18" s="23"/>
      <c r="I18" s="23"/>
      <c r="J18" s="23"/>
      <c r="K18" s="18"/>
      <c r="L18" s="28"/>
    </row>
    <row r="19" spans="1:12" x14ac:dyDescent="0.25">
      <c r="A19" t="s">
        <v>27</v>
      </c>
      <c r="C19" s="2"/>
      <c r="D19" s="2"/>
      <c r="E19" s="2">
        <v>8000</v>
      </c>
      <c r="F19" s="21"/>
      <c r="G19" s="24"/>
      <c r="H19" s="23"/>
      <c r="I19" s="23"/>
      <c r="J19" s="23"/>
      <c r="K19" s="18"/>
      <c r="L19" s="28"/>
    </row>
    <row r="20" spans="1:12" x14ac:dyDescent="0.25">
      <c r="A20" s="6"/>
      <c r="B20" s="6"/>
      <c r="C20" s="9"/>
      <c r="D20" s="9"/>
      <c r="E20" s="16"/>
      <c r="F20" s="21"/>
      <c r="G20" s="24"/>
      <c r="H20" s="23"/>
      <c r="I20" s="23"/>
      <c r="J20" s="23"/>
      <c r="K20" s="19"/>
      <c r="L20" s="28"/>
    </row>
    <row r="21" spans="1:12" x14ac:dyDescent="0.25">
      <c r="A21" t="s">
        <v>29</v>
      </c>
      <c r="C21" s="1">
        <f>SUM(C12:C19)</f>
        <v>420000</v>
      </c>
      <c r="D21" s="1"/>
      <c r="E21" s="1">
        <f>SUM(E12:E19)</f>
        <v>52000</v>
      </c>
      <c r="F21" s="20"/>
      <c r="G21" s="23"/>
      <c r="H21" s="23"/>
      <c r="I21" s="23"/>
      <c r="J21" s="23"/>
      <c r="K21" s="20"/>
      <c r="L21" s="28"/>
    </row>
    <row r="22" spans="1:12" x14ac:dyDescent="0.25">
      <c r="C22" s="1"/>
      <c r="D22" s="1"/>
      <c r="E22" s="1"/>
      <c r="F22" s="20"/>
      <c r="G22" s="23"/>
      <c r="H22" s="23"/>
      <c r="I22" s="23"/>
      <c r="J22" s="23"/>
      <c r="K22" s="20"/>
      <c r="L22" s="28"/>
    </row>
    <row r="23" spans="1:12" x14ac:dyDescent="0.25">
      <c r="C23" s="1"/>
      <c r="D23" s="1"/>
      <c r="E23" s="1"/>
      <c r="F23" s="20"/>
      <c r="G23" s="23"/>
      <c r="H23" s="23"/>
      <c r="I23" s="23"/>
      <c r="J23" s="23"/>
      <c r="K23" s="20"/>
      <c r="L23" s="28"/>
    </row>
    <row r="24" spans="1:12" x14ac:dyDescent="0.25">
      <c r="A24" s="4" t="s">
        <v>50</v>
      </c>
      <c r="G24" s="23"/>
      <c r="H24" s="23"/>
      <c r="I24" s="23"/>
      <c r="J24" s="23"/>
      <c r="K24" s="14"/>
      <c r="L24" s="14"/>
    </row>
    <row r="25" spans="1:12" x14ac:dyDescent="0.25">
      <c r="A25" s="4" t="s">
        <v>30</v>
      </c>
      <c r="G25" s="23"/>
      <c r="H25" s="23"/>
      <c r="I25" s="23"/>
      <c r="J25" s="23"/>
      <c r="K25" s="14"/>
      <c r="L25" s="14"/>
    </row>
    <row r="26" spans="1:12" x14ac:dyDescent="0.25">
      <c r="A26" t="s">
        <v>11</v>
      </c>
      <c r="C26" s="2">
        <v>40000</v>
      </c>
      <c r="G26" s="23"/>
      <c r="H26" s="23"/>
      <c r="I26" s="23"/>
      <c r="J26" s="23"/>
      <c r="K26" s="14"/>
      <c r="L26" s="14"/>
    </row>
    <row r="27" spans="1:12" x14ac:dyDescent="0.25">
      <c r="A27" s="6" t="s">
        <v>12</v>
      </c>
      <c r="B27" s="6"/>
      <c r="C27" s="32">
        <v>0.82</v>
      </c>
      <c r="G27" s="23"/>
      <c r="H27" s="23"/>
      <c r="I27" s="23"/>
      <c r="J27" s="23"/>
      <c r="K27" s="14"/>
      <c r="L27" s="14"/>
    </row>
    <row r="28" spans="1:12" x14ac:dyDescent="0.25">
      <c r="A28" t="s">
        <v>13</v>
      </c>
      <c r="C28" s="8">
        <f>C26/C27</f>
        <v>48780.487804878052</v>
      </c>
      <c r="G28" s="23"/>
      <c r="H28" s="23"/>
      <c r="I28" s="23"/>
      <c r="J28" s="23"/>
      <c r="K28" s="14"/>
      <c r="L28" s="14"/>
    </row>
    <row r="29" spans="1:12" x14ac:dyDescent="0.25">
      <c r="A29" s="6" t="s">
        <v>14</v>
      </c>
      <c r="B29" s="6"/>
      <c r="C29" s="10">
        <f>SUM(E17:E19)</f>
        <v>32000</v>
      </c>
      <c r="G29" s="23"/>
      <c r="H29" s="23"/>
      <c r="I29" s="23"/>
      <c r="J29" s="23"/>
      <c r="K29" s="14"/>
      <c r="L29" s="14"/>
    </row>
    <row r="30" spans="1:12" x14ac:dyDescent="0.25">
      <c r="A30" t="s">
        <v>15</v>
      </c>
      <c r="C30" s="8">
        <f>C28-C29</f>
        <v>16780.487804878052</v>
      </c>
      <c r="G30" s="23"/>
      <c r="H30" s="23"/>
      <c r="I30" s="23"/>
      <c r="J30" s="23"/>
      <c r="K30" s="14"/>
      <c r="L30" s="14"/>
    </row>
    <row r="31" spans="1:12" x14ac:dyDescent="0.25">
      <c r="G31" s="23"/>
      <c r="H31" s="23"/>
      <c r="I31" s="23"/>
      <c r="J31" s="23"/>
      <c r="K31" s="14"/>
      <c r="L31" s="14"/>
    </row>
    <row r="32" spans="1:12" x14ac:dyDescent="0.25">
      <c r="A32" t="s">
        <v>16</v>
      </c>
      <c r="G32" s="23"/>
      <c r="H32" s="23"/>
      <c r="I32" s="23"/>
      <c r="J32" s="23"/>
      <c r="K32" s="14"/>
      <c r="L32" s="14"/>
    </row>
    <row r="33" spans="1:12" x14ac:dyDescent="0.25">
      <c r="A33" t="s">
        <v>20</v>
      </c>
      <c r="C33" s="8">
        <f>E33-E6</f>
        <v>12000</v>
      </c>
      <c r="E33" s="2">
        <v>40000</v>
      </c>
      <c r="G33" s="23"/>
      <c r="H33" s="23"/>
      <c r="I33" s="23"/>
      <c r="J33" s="23"/>
      <c r="K33" s="14"/>
      <c r="L33" s="14"/>
    </row>
    <row r="34" spans="1:12" x14ac:dyDescent="0.25">
      <c r="A34" t="s">
        <v>21</v>
      </c>
      <c r="C34" s="8">
        <f>E34-E7</f>
        <v>-2500</v>
      </c>
      <c r="E34" s="2">
        <v>1500</v>
      </c>
      <c r="G34" s="23"/>
      <c r="H34" s="23"/>
      <c r="I34" s="23"/>
      <c r="J34" s="23"/>
      <c r="K34" s="14"/>
      <c r="L34" s="14"/>
    </row>
    <row r="35" spans="1:12" x14ac:dyDescent="0.25">
      <c r="A35" t="s">
        <v>6</v>
      </c>
      <c r="C35" s="8">
        <f>C30-C33-C34</f>
        <v>7280.487804878052</v>
      </c>
      <c r="G35" s="23"/>
      <c r="H35" s="23"/>
      <c r="I35" s="23"/>
      <c r="J35" s="23"/>
      <c r="K35" s="14"/>
      <c r="L35" s="14"/>
    </row>
    <row r="36" spans="1:12" x14ac:dyDescent="0.25">
      <c r="A36" s="4"/>
      <c r="G36" s="23"/>
      <c r="H36" s="23"/>
      <c r="I36" s="23"/>
      <c r="J36" s="23"/>
      <c r="K36" s="14"/>
      <c r="L36" s="14"/>
    </row>
    <row r="37" spans="1:12" x14ac:dyDescent="0.25">
      <c r="A37" s="31" t="s">
        <v>36</v>
      </c>
      <c r="B37" s="4" t="s">
        <v>32</v>
      </c>
      <c r="J37" s="23"/>
    </row>
    <row r="38" spans="1:12" x14ac:dyDescent="0.25">
      <c r="B38" t="s">
        <v>31</v>
      </c>
      <c r="E38" s="29">
        <f>SUM(H39:H42)</f>
        <v>40000</v>
      </c>
    </row>
    <row r="39" spans="1:12" x14ac:dyDescent="0.25">
      <c r="C39" t="s">
        <v>33</v>
      </c>
      <c r="H39" s="29">
        <f>J39*L39</f>
        <v>6000</v>
      </c>
      <c r="J39" s="22">
        <v>3000</v>
      </c>
      <c r="L39" s="25">
        <v>2</v>
      </c>
    </row>
    <row r="40" spans="1:12" x14ac:dyDescent="0.25">
      <c r="C40" t="s">
        <v>23</v>
      </c>
      <c r="H40" s="29">
        <f>J40-H39</f>
        <v>24000</v>
      </c>
      <c r="J40" s="2">
        <v>30000</v>
      </c>
    </row>
    <row r="41" spans="1:12" x14ac:dyDescent="0.25">
      <c r="C41" t="s">
        <v>34</v>
      </c>
      <c r="H41" s="3">
        <v>2500</v>
      </c>
    </row>
    <row r="42" spans="1:12" x14ac:dyDescent="0.25">
      <c r="C42" t="s">
        <v>35</v>
      </c>
      <c r="H42" s="3">
        <v>7500</v>
      </c>
    </row>
    <row r="43" spans="1:12" x14ac:dyDescent="0.25">
      <c r="H43" s="2"/>
    </row>
    <row r="44" spans="1:12" x14ac:dyDescent="0.25">
      <c r="A44" s="31" t="s">
        <v>43</v>
      </c>
      <c r="B44" s="4" t="s">
        <v>44</v>
      </c>
    </row>
    <row r="45" spans="1:12" x14ac:dyDescent="0.25">
      <c r="B45" t="s">
        <v>26</v>
      </c>
      <c r="E45" s="8">
        <f>E77</f>
        <v>4000</v>
      </c>
    </row>
    <row r="46" spans="1:12" x14ac:dyDescent="0.25">
      <c r="B46" t="s">
        <v>28</v>
      </c>
      <c r="E46" s="8">
        <f>E78</f>
        <v>20000</v>
      </c>
    </row>
    <row r="47" spans="1:12" x14ac:dyDescent="0.25">
      <c r="B47" t="s">
        <v>27</v>
      </c>
      <c r="E47" s="8">
        <f>E79</f>
        <v>8000</v>
      </c>
    </row>
    <row r="48" spans="1:12" x14ac:dyDescent="0.25">
      <c r="B48" t="s">
        <v>7</v>
      </c>
      <c r="E48" s="8">
        <f>C30</f>
        <v>16780.487804878052</v>
      </c>
    </row>
    <row r="49" spans="1:12" x14ac:dyDescent="0.25">
      <c r="C49" t="s">
        <v>42</v>
      </c>
      <c r="H49" s="8">
        <f>E38</f>
        <v>40000</v>
      </c>
    </row>
    <row r="50" spans="1:12" x14ac:dyDescent="0.25">
      <c r="C50" s="14" t="s">
        <v>8</v>
      </c>
      <c r="H50" s="8">
        <f>H49/C27*(1-C27)</f>
        <v>8780.487804878052</v>
      </c>
    </row>
    <row r="51" spans="1:12" x14ac:dyDescent="0.25">
      <c r="C51" s="14"/>
      <c r="H51" s="8"/>
    </row>
    <row r="52" spans="1:12" x14ac:dyDescent="0.25">
      <c r="B52" t="s">
        <v>6</v>
      </c>
      <c r="E52" s="8">
        <f>C35</f>
        <v>7280.487804878052</v>
      </c>
    </row>
    <row r="53" spans="1:12" x14ac:dyDescent="0.25">
      <c r="B53" t="s">
        <v>20</v>
      </c>
      <c r="E53" s="8">
        <f>C33</f>
        <v>12000</v>
      </c>
    </row>
    <row r="54" spans="1:12" x14ac:dyDescent="0.25">
      <c r="C54" t="s">
        <v>21</v>
      </c>
      <c r="H54" s="8">
        <f>-C34</f>
        <v>2500</v>
      </c>
    </row>
    <row r="55" spans="1:12" x14ac:dyDescent="0.25">
      <c r="C55" t="s">
        <v>7</v>
      </c>
      <c r="H55" s="8">
        <f>E48</f>
        <v>16780.487804878052</v>
      </c>
    </row>
    <row r="56" spans="1:12" x14ac:dyDescent="0.25">
      <c r="C56" s="14"/>
      <c r="F56" s="8"/>
    </row>
    <row r="57" spans="1:12" x14ac:dyDescent="0.25">
      <c r="A57" s="31" t="s">
        <v>47</v>
      </c>
      <c r="B57" s="4" t="s">
        <v>48</v>
      </c>
    </row>
    <row r="58" spans="1:12" x14ac:dyDescent="0.25">
      <c r="B58" t="s">
        <v>49</v>
      </c>
    </row>
    <row r="59" spans="1:12" x14ac:dyDescent="0.25">
      <c r="A59" s="4"/>
      <c r="G59" s="23"/>
      <c r="H59" s="23"/>
      <c r="I59" s="23"/>
      <c r="J59" s="23"/>
      <c r="K59" s="14"/>
      <c r="L59" s="14"/>
    </row>
    <row r="60" spans="1:12" x14ac:dyDescent="0.25">
      <c r="A60" s="4" t="s">
        <v>37</v>
      </c>
      <c r="C60" s="4"/>
      <c r="D60" s="4"/>
      <c r="E60" s="4"/>
      <c r="F60" s="4"/>
      <c r="G60" s="4"/>
      <c r="H60" s="37" t="s">
        <v>3</v>
      </c>
      <c r="I60" s="37"/>
      <c r="J60" s="37"/>
      <c r="K60" s="30" t="s">
        <v>46</v>
      </c>
      <c r="L60" s="5" t="s">
        <v>9</v>
      </c>
    </row>
    <row r="61" spans="1:12" x14ac:dyDescent="0.25">
      <c r="A61" s="6"/>
      <c r="B61" s="6"/>
      <c r="C61" s="7" t="s">
        <v>17</v>
      </c>
      <c r="D61" s="7"/>
      <c r="E61" s="7" t="s">
        <v>18</v>
      </c>
      <c r="F61" s="7"/>
      <c r="G61" s="7"/>
      <c r="H61" s="7" t="s">
        <v>4</v>
      </c>
      <c r="I61" s="7"/>
      <c r="J61" s="7" t="s">
        <v>5</v>
      </c>
      <c r="K61" s="7"/>
      <c r="L61" s="7" t="s">
        <v>10</v>
      </c>
    </row>
    <row r="62" spans="1:12" x14ac:dyDescent="0.25">
      <c r="A62" t="s">
        <v>0</v>
      </c>
      <c r="C62" s="2">
        <v>52500</v>
      </c>
      <c r="D62" s="2"/>
      <c r="E62" s="2">
        <v>8000</v>
      </c>
      <c r="F62" s="2"/>
      <c r="G62" s="2"/>
      <c r="H62" s="2"/>
      <c r="I62" s="2"/>
      <c r="J62" s="2"/>
      <c r="K62" s="2"/>
      <c r="L62" s="8">
        <f>C62+E62+H62-J62</f>
        <v>60500</v>
      </c>
    </row>
    <row r="63" spans="1:12" x14ac:dyDescent="0.25">
      <c r="A63" t="s">
        <v>19</v>
      </c>
      <c r="C63" s="2">
        <v>157500</v>
      </c>
      <c r="D63" s="15"/>
      <c r="E63" s="2">
        <v>12000</v>
      </c>
      <c r="F63" s="2"/>
      <c r="G63" s="23"/>
      <c r="H63" s="23"/>
      <c r="I63" s="23"/>
      <c r="J63" s="23"/>
      <c r="K63" s="12"/>
      <c r="L63" s="8">
        <f t="shared" ref="L63:L66" si="0">C63+E63+H63-J63</f>
        <v>169500</v>
      </c>
    </row>
    <row r="64" spans="1:12" x14ac:dyDescent="0.25">
      <c r="A64" t="s">
        <v>20</v>
      </c>
      <c r="C64" s="2">
        <v>210000</v>
      </c>
      <c r="D64" s="2"/>
      <c r="E64" s="2">
        <v>28000</v>
      </c>
      <c r="F64" s="2"/>
      <c r="G64" s="23" t="s">
        <v>45</v>
      </c>
      <c r="H64" s="23">
        <f>E53</f>
        <v>12000</v>
      </c>
      <c r="I64" s="23"/>
      <c r="J64" s="23"/>
      <c r="K64" s="2"/>
      <c r="L64" s="8">
        <f t="shared" si="0"/>
        <v>250000</v>
      </c>
    </row>
    <row r="65" spans="1:12" x14ac:dyDescent="0.25">
      <c r="A65" t="s">
        <v>21</v>
      </c>
      <c r="C65" s="2"/>
      <c r="D65" s="2"/>
      <c r="E65" s="2">
        <v>4000</v>
      </c>
      <c r="F65" s="2"/>
      <c r="G65" s="23"/>
      <c r="H65" s="23"/>
      <c r="I65" s="23" t="s">
        <v>45</v>
      </c>
      <c r="J65" s="23">
        <f>H54</f>
        <v>2500</v>
      </c>
      <c r="K65" s="2"/>
      <c r="L65" s="8">
        <f t="shared" si="0"/>
        <v>1500</v>
      </c>
    </row>
    <row r="66" spans="1:12" x14ac:dyDescent="0.25">
      <c r="A66" t="s">
        <v>31</v>
      </c>
      <c r="B66" s="31" t="s">
        <v>41</v>
      </c>
      <c r="C66" s="3">
        <f>E38</f>
        <v>40000</v>
      </c>
      <c r="D66" s="2"/>
      <c r="E66" s="2"/>
      <c r="F66" s="2"/>
      <c r="G66" s="23"/>
      <c r="H66" s="23"/>
      <c r="I66" s="23" t="s">
        <v>45</v>
      </c>
      <c r="J66" s="23">
        <f>H49</f>
        <v>40000</v>
      </c>
      <c r="K66" s="2"/>
      <c r="L66" s="8">
        <f t="shared" si="0"/>
        <v>0</v>
      </c>
    </row>
    <row r="67" spans="1:12" x14ac:dyDescent="0.25">
      <c r="A67" t="s">
        <v>6</v>
      </c>
      <c r="C67" s="2"/>
      <c r="D67" s="2"/>
      <c r="E67" s="2"/>
      <c r="F67" s="2"/>
      <c r="G67" s="23" t="s">
        <v>45</v>
      </c>
      <c r="H67" s="23">
        <f>E52</f>
        <v>7280.487804878052</v>
      </c>
      <c r="I67" s="23"/>
      <c r="J67" s="23"/>
      <c r="K67" s="2"/>
      <c r="L67" s="8">
        <f t="shared" ref="L67:L68" si="1">C67+E67+H67-J67</f>
        <v>7280.487804878052</v>
      </c>
    </row>
    <row r="68" spans="1:12" x14ac:dyDescent="0.25">
      <c r="A68" s="6" t="s">
        <v>7</v>
      </c>
      <c r="B68" s="6"/>
      <c r="C68" s="9"/>
      <c r="D68" s="9"/>
      <c r="E68" s="9"/>
      <c r="F68" s="9"/>
      <c r="G68" s="23" t="s">
        <v>45</v>
      </c>
      <c r="H68" s="23">
        <f>E48</f>
        <v>16780.487804878052</v>
      </c>
      <c r="I68" s="23" t="s">
        <v>45</v>
      </c>
      <c r="J68" s="23">
        <f>H55</f>
        <v>16780.487804878052</v>
      </c>
      <c r="K68" s="11"/>
      <c r="L68" s="10">
        <f t="shared" si="1"/>
        <v>0</v>
      </c>
    </row>
    <row r="69" spans="1:12" x14ac:dyDescent="0.25">
      <c r="A69" t="s">
        <v>1</v>
      </c>
      <c r="C69" s="1">
        <f>SUM(C62:C68)</f>
        <v>460000</v>
      </c>
      <c r="D69" s="1"/>
      <c r="E69" s="1">
        <f>SUM(E62:E68)</f>
        <v>52000</v>
      </c>
      <c r="F69" s="1"/>
      <c r="G69" s="23"/>
      <c r="H69" s="23"/>
      <c r="I69" s="23"/>
      <c r="J69" s="23"/>
      <c r="K69" s="2"/>
      <c r="L69" s="1">
        <f>SUM(L62:L68)</f>
        <v>488780.48780487804</v>
      </c>
    </row>
    <row r="70" spans="1:12" x14ac:dyDescent="0.25">
      <c r="C70" s="1"/>
      <c r="D70" s="1"/>
      <c r="E70" s="1"/>
      <c r="F70" s="1"/>
      <c r="G70" s="23"/>
      <c r="H70" s="23"/>
      <c r="I70" s="23"/>
      <c r="J70" s="23"/>
      <c r="K70" s="2"/>
    </row>
    <row r="71" spans="1:12" x14ac:dyDescent="0.25">
      <c r="A71" t="s">
        <v>22</v>
      </c>
      <c r="C71" s="2">
        <v>70000</v>
      </c>
      <c r="D71" s="1"/>
      <c r="E71" s="2">
        <v>12000</v>
      </c>
      <c r="F71" s="1"/>
      <c r="G71" s="23"/>
      <c r="H71" s="23"/>
      <c r="I71" s="23"/>
      <c r="J71" s="23"/>
      <c r="K71" s="2"/>
      <c r="L71" s="8">
        <f>C71+E71+J71-H71</f>
        <v>82000</v>
      </c>
    </row>
    <row r="72" spans="1:12" x14ac:dyDescent="0.25">
      <c r="A72" t="s">
        <v>40</v>
      </c>
      <c r="B72" s="31" t="s">
        <v>41</v>
      </c>
      <c r="C72" s="3">
        <f>H41</f>
        <v>2500</v>
      </c>
      <c r="D72" s="1"/>
      <c r="E72" s="2"/>
      <c r="F72" s="1"/>
      <c r="G72" s="23"/>
      <c r="H72" s="23"/>
      <c r="I72" s="23"/>
      <c r="J72" s="23"/>
      <c r="K72" s="2"/>
      <c r="L72" s="8">
        <f>C72+E72+J72-H72</f>
        <v>2500</v>
      </c>
    </row>
    <row r="73" spans="1:12" x14ac:dyDescent="0.25">
      <c r="A73" t="s">
        <v>39</v>
      </c>
      <c r="B73" s="31" t="s">
        <v>41</v>
      </c>
      <c r="C73" s="3">
        <f>87500+H42</f>
        <v>95000</v>
      </c>
      <c r="D73" s="2"/>
      <c r="E73" s="2">
        <v>8000</v>
      </c>
      <c r="F73" s="2"/>
      <c r="G73" s="23"/>
      <c r="H73" s="23"/>
      <c r="I73" s="23"/>
      <c r="J73" s="23"/>
      <c r="K73" s="2"/>
      <c r="L73" s="8">
        <f>C73+E73+J73-H73</f>
        <v>103000</v>
      </c>
    </row>
    <row r="74" spans="1:12" x14ac:dyDescent="0.25">
      <c r="A74" t="s">
        <v>24</v>
      </c>
      <c r="B74" s="31" t="s">
        <v>41</v>
      </c>
      <c r="C74" s="3">
        <f>50000+H39</f>
        <v>56000</v>
      </c>
      <c r="D74" s="2"/>
      <c r="E74" s="2"/>
      <c r="F74" s="15"/>
      <c r="G74" s="24"/>
      <c r="H74" s="23"/>
      <c r="I74" s="23"/>
      <c r="J74" s="23"/>
      <c r="K74" s="2"/>
      <c r="L74" s="8">
        <f t="shared" ref="L74" si="2">C74+E74+J74-H74</f>
        <v>56000</v>
      </c>
    </row>
    <row r="75" spans="1:12" x14ac:dyDescent="0.25">
      <c r="A75" t="s">
        <v>23</v>
      </c>
      <c r="B75" s="31" t="s">
        <v>41</v>
      </c>
      <c r="C75" s="3">
        <f>142500+H40</f>
        <v>166500</v>
      </c>
      <c r="D75" s="2"/>
      <c r="E75" s="2"/>
      <c r="F75" s="15"/>
      <c r="G75" s="24"/>
      <c r="H75" s="23"/>
      <c r="I75" s="23"/>
      <c r="J75" s="23"/>
      <c r="K75" s="2"/>
      <c r="L75" s="8">
        <f>C75+E75+J75-H75</f>
        <v>166500</v>
      </c>
    </row>
    <row r="76" spans="1:12" x14ac:dyDescent="0.25">
      <c r="A76" t="s">
        <v>25</v>
      </c>
      <c r="C76" s="2">
        <v>70000</v>
      </c>
      <c r="D76" s="2"/>
      <c r="E76" s="2"/>
      <c r="F76" s="15"/>
      <c r="G76" s="24"/>
      <c r="H76" s="23"/>
      <c r="I76" s="23"/>
      <c r="J76" s="23"/>
      <c r="K76" s="2"/>
      <c r="L76" s="8">
        <f>C76+E76+J76-H76</f>
        <v>70000</v>
      </c>
    </row>
    <row r="77" spans="1:12" x14ac:dyDescent="0.25">
      <c r="A77" t="s">
        <v>26</v>
      </c>
      <c r="C77" s="2"/>
      <c r="D77" s="2"/>
      <c r="E77" s="2">
        <v>4000</v>
      </c>
      <c r="F77" s="15"/>
      <c r="G77" s="24" t="s">
        <v>45</v>
      </c>
      <c r="H77" s="23">
        <f>E45</f>
        <v>4000</v>
      </c>
      <c r="I77" s="23"/>
      <c r="J77" s="23"/>
      <c r="K77" s="2"/>
      <c r="L77" s="8">
        <f>C77+E77+J77-H77</f>
        <v>0</v>
      </c>
    </row>
    <row r="78" spans="1:12" x14ac:dyDescent="0.25">
      <c r="A78" t="s">
        <v>28</v>
      </c>
      <c r="C78" s="2"/>
      <c r="D78" s="2"/>
      <c r="E78" s="2">
        <v>20000</v>
      </c>
      <c r="F78" s="15"/>
      <c r="G78" s="24" t="s">
        <v>45</v>
      </c>
      <c r="H78" s="23">
        <f>E46</f>
        <v>20000</v>
      </c>
      <c r="I78" s="23"/>
      <c r="J78" s="23"/>
      <c r="K78" s="2"/>
      <c r="L78" s="8">
        <f>C78+E78+J78-H78</f>
        <v>0</v>
      </c>
    </row>
    <row r="79" spans="1:12" x14ac:dyDescent="0.25">
      <c r="A79" t="s">
        <v>27</v>
      </c>
      <c r="C79" s="2"/>
      <c r="D79" s="2"/>
      <c r="E79" s="2">
        <v>8000</v>
      </c>
      <c r="F79" s="15"/>
      <c r="G79" s="24" t="s">
        <v>45</v>
      </c>
      <c r="H79" s="23">
        <f>E47</f>
        <v>8000</v>
      </c>
      <c r="I79" s="23"/>
      <c r="J79" s="23"/>
      <c r="K79" s="2"/>
      <c r="L79" s="8">
        <f t="shared" ref="L79:L80" si="3">C79+E79+J79-H79</f>
        <v>0</v>
      </c>
    </row>
    <row r="80" spans="1:12" x14ac:dyDescent="0.25">
      <c r="A80" s="6" t="s">
        <v>8</v>
      </c>
      <c r="B80" s="6"/>
      <c r="C80" s="9"/>
      <c r="D80" s="9"/>
      <c r="E80" s="16"/>
      <c r="F80" s="16"/>
      <c r="G80" s="24"/>
      <c r="H80" s="23"/>
      <c r="I80" s="23" t="s">
        <v>45</v>
      </c>
      <c r="J80" s="23">
        <f>H50</f>
        <v>8780.487804878052</v>
      </c>
      <c r="K80" s="13"/>
      <c r="L80" s="10">
        <f t="shared" si="3"/>
        <v>8780.487804878052</v>
      </c>
    </row>
    <row r="81" spans="1:12" x14ac:dyDescent="0.25">
      <c r="A81" t="s">
        <v>29</v>
      </c>
      <c r="C81" s="1">
        <f>SUM(C71:C79)</f>
        <v>460000</v>
      </c>
      <c r="D81" s="1"/>
      <c r="E81" s="1">
        <f>SUM(E71:E79)</f>
        <v>52000</v>
      </c>
      <c r="F81" s="1"/>
      <c r="G81" s="23"/>
      <c r="H81" s="23"/>
      <c r="I81" s="23"/>
      <c r="J81" s="23"/>
      <c r="K81" s="1"/>
      <c r="L81" s="8">
        <f>SUM(L71:L80)</f>
        <v>488780.48780487804</v>
      </c>
    </row>
  </sheetData>
  <mergeCells count="2">
    <mergeCell ref="H2:J2"/>
    <mergeCell ref="H60:J60"/>
  </mergeCells>
  <pageMargins left="0.7" right="0.7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Thomas</cp:lastModifiedBy>
  <cp:lastPrinted>2015-08-18T16:42:26Z</cp:lastPrinted>
  <dcterms:created xsi:type="dcterms:W3CDTF">2014-09-19T14:23:37Z</dcterms:created>
  <dcterms:modified xsi:type="dcterms:W3CDTF">2015-08-18T16:43:11Z</dcterms:modified>
</cp:coreProperties>
</file>