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Hargeisa\MKU\FM\FM week 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H30" i="1"/>
  <c r="H26" i="1"/>
  <c r="K6" i="1"/>
  <c r="H6" i="1"/>
  <c r="E18" i="1"/>
  <c r="H28" i="1" l="1"/>
  <c r="K13" i="1"/>
  <c r="K12" i="1"/>
  <c r="E1" i="1" l="1"/>
  <c r="E11" i="1" l="1"/>
  <c r="E15" i="1" s="1"/>
  <c r="E5" i="1"/>
  <c r="E7" i="1" s="1"/>
  <c r="H25" i="1" l="1"/>
  <c r="H23" i="1" l="1"/>
  <c r="H22" i="1"/>
  <c r="H1" i="1"/>
  <c r="K1" i="1" s="1"/>
  <c r="N1" i="1" s="1"/>
  <c r="H24" i="1" l="1"/>
  <c r="K22" i="1"/>
  <c r="N16" i="1"/>
  <c r="N3" i="1"/>
  <c r="N12" i="1"/>
  <c r="N11" i="1"/>
  <c r="K9" i="1"/>
  <c r="N6" i="1" s="1"/>
  <c r="H5" i="1"/>
  <c r="H3" i="1"/>
  <c r="H2" i="1"/>
  <c r="K4" i="1"/>
  <c r="N5" i="1" s="1"/>
  <c r="K3" i="1"/>
  <c r="N4" i="1" s="1"/>
  <c r="K2" i="1"/>
  <c r="H27" i="1" l="1"/>
  <c r="H29" i="1" s="1"/>
  <c r="H31" i="1" s="1"/>
  <c r="N8" i="1"/>
  <c r="N9" i="1" s="1"/>
  <c r="K5" i="1"/>
  <c r="K7" i="1" s="1"/>
  <c r="K15" i="1" s="1"/>
  <c r="H4" i="1"/>
  <c r="H7" i="1" s="1"/>
  <c r="B4" i="1"/>
  <c r="H8" i="1" l="1"/>
  <c r="H9" i="1" s="1"/>
  <c r="B7" i="1"/>
  <c r="B9" i="1" s="1"/>
  <c r="B11" i="1" s="1"/>
  <c r="H10" i="1" l="1"/>
  <c r="H11" i="1" s="1"/>
  <c r="H13" i="1" s="1"/>
  <c r="N2" i="1" l="1"/>
  <c r="N7" i="1" s="1"/>
  <c r="K14" i="1" l="1"/>
  <c r="K11" i="1" s="1"/>
  <c r="K10" i="1" s="1"/>
  <c r="K21" i="1" s="1"/>
  <c r="K23" i="1" s="1"/>
  <c r="N13" i="1"/>
  <c r="N10" i="1" l="1"/>
  <c r="N14" i="1" s="1"/>
  <c r="N15" i="1" s="1"/>
  <c r="N17" i="1" s="1"/>
</calcChain>
</file>

<file path=xl/sharedStrings.xml><?xml version="1.0" encoding="utf-8"?>
<sst xmlns="http://schemas.openxmlformats.org/spreadsheetml/2006/main" count="93" uniqueCount="57">
  <si>
    <t>Cash</t>
  </si>
  <si>
    <t>Accounts receivable</t>
  </si>
  <si>
    <t>Inventory</t>
  </si>
  <si>
    <t>Total current assets</t>
  </si>
  <si>
    <t>Fixed assets, net</t>
  </si>
  <si>
    <t>Total assets</t>
  </si>
  <si>
    <t>Accounts payable</t>
  </si>
  <si>
    <t>Total current liabilities</t>
  </si>
  <si>
    <t>Long term notes payable</t>
  </si>
  <si>
    <t>Common stock</t>
  </si>
  <si>
    <t>Retained earnings</t>
  </si>
  <si>
    <t>Total liabilities and equity</t>
  </si>
  <si>
    <t>Sales</t>
  </si>
  <si>
    <t>Cost of sales</t>
  </si>
  <si>
    <t>Gross profit</t>
  </si>
  <si>
    <t>SGA expense</t>
  </si>
  <si>
    <t>Interest expense</t>
  </si>
  <si>
    <t>EBT</t>
  </si>
  <si>
    <t>EBIT</t>
  </si>
  <si>
    <t>Taxes</t>
  </si>
  <si>
    <t>Net income</t>
  </si>
  <si>
    <t>Balance Sheet</t>
  </si>
  <si>
    <t>Income Statement</t>
  </si>
  <si>
    <t>Depreciation expense</t>
  </si>
  <si>
    <t>Dividends</t>
  </si>
  <si>
    <t>Short term notes payable</t>
  </si>
  <si>
    <t>Statement of Cash Flows</t>
  </si>
  <si>
    <t>Receivables</t>
  </si>
  <si>
    <t>Payables</t>
  </si>
  <si>
    <t>Depreciation</t>
  </si>
  <si>
    <t>Fixed assets</t>
  </si>
  <si>
    <t>Short term notes</t>
  </si>
  <si>
    <t>Long term notes</t>
  </si>
  <si>
    <t>Beginning cash</t>
  </si>
  <si>
    <t>Ending cash</t>
  </si>
  <si>
    <t>Change in cash</t>
  </si>
  <si>
    <t>Operating cash flow</t>
  </si>
  <si>
    <t>Investing cash flow</t>
  </si>
  <si>
    <t>Financing cash flow</t>
  </si>
  <si>
    <t>New short term notes</t>
  </si>
  <si>
    <t>Old short term notes</t>
  </si>
  <si>
    <t>Debt increase/(decrease)</t>
  </si>
  <si>
    <t>Interest rate:</t>
  </si>
  <si>
    <t>STD</t>
  </si>
  <si>
    <t>LTD</t>
  </si>
  <si>
    <t>Total debt</t>
  </si>
  <si>
    <t>Company policy</t>
  </si>
  <si>
    <t>New debt</t>
  </si>
  <si>
    <t>New equity</t>
  </si>
  <si>
    <t>Dividend payout ratio</t>
  </si>
  <si>
    <t>Annual sales growth</t>
  </si>
  <si>
    <t>Existing debt</t>
  </si>
  <si>
    <t>Difference</t>
  </si>
  <si>
    <t>Sum</t>
  </si>
  <si>
    <t>Fixed assets increase</t>
  </si>
  <si>
    <t>New interest rate</t>
  </si>
  <si>
    <t>Prior year interest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</si>
</sst>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Font="1"/>
    <xf numFmtId="164" fontId="1" fillId="0" borderId="0" xfId="1" applyNumberFormat="1" applyFont="1"/>
    <xf numFmtId="0" fontId="0" fillId="0" borderId="0" xfId="0" applyBorder="1"/>
    <xf numFmtId="164" fontId="0" fillId="0" borderId="0" xfId="1" applyNumberFormat="1" applyFont="1" applyBorder="1"/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2" borderId="1" xfId="1" applyNumberFormat="1" applyFont="1" applyFill="1" applyBorder="1"/>
    <xf numFmtId="164" fontId="0" fillId="0" borderId="1" xfId="0" applyNumberFormat="1" applyBorder="1"/>
    <xf numFmtId="0" fontId="0" fillId="0" borderId="0" xfId="0" applyFill="1" applyBorder="1"/>
    <xf numFmtId="0" fontId="4" fillId="0" borderId="0" xfId="0" applyFont="1"/>
    <xf numFmtId="164" fontId="4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164" fontId="5" fillId="0" borderId="0" xfId="1" applyNumberFormat="1" applyFont="1" applyBorder="1"/>
    <xf numFmtId="165" fontId="5" fillId="0" borderId="0" xfId="0" applyNumberFormat="1" applyFont="1"/>
    <xf numFmtId="164" fontId="0" fillId="2" borderId="1" xfId="1" applyNumberFormat="1" applyFont="1" applyFill="1" applyBorder="1"/>
    <xf numFmtId="10" fontId="0" fillId="0" borderId="0" xfId="0" applyNumberFormat="1"/>
    <xf numFmtId="0" fontId="0" fillId="0" borderId="1" xfId="0" applyFill="1" applyBorder="1"/>
    <xf numFmtId="0" fontId="4" fillId="0" borderId="0" xfId="0" applyFont="1" applyFill="1" applyBorder="1"/>
    <xf numFmtId="9" fontId="5" fillId="0" borderId="0" xfId="0" applyNumberFormat="1" applyFont="1"/>
    <xf numFmtId="0" fontId="0" fillId="0" borderId="2" xfId="0" applyBorder="1"/>
    <xf numFmtId="164" fontId="0" fillId="0" borderId="3" xfId="0" applyNumberFormat="1" applyBorder="1"/>
    <xf numFmtId="44" fontId="0" fillId="0" borderId="0" xfId="0" applyNumberFormat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Normal="100" workbookViewId="0">
      <selection activeCell="G14" sqref="G14"/>
    </sheetView>
  </sheetViews>
  <sheetFormatPr defaultRowHeight="15" x14ac:dyDescent="0.25"/>
  <cols>
    <col min="1" max="1" width="25.7109375" customWidth="1"/>
    <col min="2" max="2" width="10.7109375" customWidth="1"/>
    <col min="3" max="3" width="3.7109375" customWidth="1"/>
    <col min="4" max="4" width="25.7109375" customWidth="1"/>
    <col min="5" max="5" width="10.7109375" customWidth="1"/>
    <col min="7" max="7" width="25.7109375" customWidth="1"/>
    <col min="8" max="8" width="10.7109375" customWidth="1"/>
    <col min="9" max="9" width="3.7109375" customWidth="1"/>
    <col min="10" max="10" width="25.7109375" customWidth="1"/>
    <col min="11" max="11" width="10.7109375" customWidth="1"/>
    <col min="12" max="12" width="3.7109375" customWidth="1"/>
    <col min="13" max="13" width="25.7109375" customWidth="1"/>
    <col min="14" max="14" width="10.7109375" customWidth="1"/>
  </cols>
  <sheetData>
    <row r="1" spans="1:14" x14ac:dyDescent="0.25">
      <c r="A1" s="2" t="s">
        <v>22</v>
      </c>
      <c r="B1" s="2">
        <v>2016</v>
      </c>
      <c r="D1" s="2" t="s">
        <v>21</v>
      </c>
      <c r="E1" s="2">
        <f>B1</f>
        <v>2016</v>
      </c>
      <c r="G1" s="2" t="s">
        <v>22</v>
      </c>
      <c r="H1" s="2">
        <f>E1+1</f>
        <v>2017</v>
      </c>
      <c r="J1" s="2" t="s">
        <v>21</v>
      </c>
      <c r="K1" s="2">
        <f>H1</f>
        <v>2017</v>
      </c>
      <c r="M1" s="2" t="s">
        <v>26</v>
      </c>
      <c r="N1" s="2">
        <f>K1</f>
        <v>2017</v>
      </c>
    </row>
    <row r="2" spans="1:14" x14ac:dyDescent="0.25">
      <c r="A2" t="s">
        <v>12</v>
      </c>
      <c r="B2" s="16">
        <v>10000</v>
      </c>
      <c r="D2" t="s">
        <v>0</v>
      </c>
      <c r="E2" s="16">
        <v>1000</v>
      </c>
      <c r="G2" t="s">
        <v>12</v>
      </c>
      <c r="H2" s="3">
        <f>B2*(1+$B$14)</f>
        <v>11200.000000000002</v>
      </c>
      <c r="J2" t="s">
        <v>0</v>
      </c>
      <c r="K2" s="3">
        <f>E2*(1+$B$14)</f>
        <v>1120</v>
      </c>
      <c r="M2" t="s">
        <v>20</v>
      </c>
      <c r="N2" s="10">
        <f>H11</f>
        <v>3317.5000000000018</v>
      </c>
    </row>
    <row r="3" spans="1:14" x14ac:dyDescent="0.25">
      <c r="A3" s="1" t="s">
        <v>13</v>
      </c>
      <c r="B3" s="17">
        <v>4000</v>
      </c>
      <c r="D3" t="s">
        <v>1</v>
      </c>
      <c r="E3" s="16">
        <v>1200</v>
      </c>
      <c r="G3" s="1" t="s">
        <v>13</v>
      </c>
      <c r="H3" s="4">
        <f>B3*(1+$B$14)</f>
        <v>4480</v>
      </c>
      <c r="J3" t="s">
        <v>1</v>
      </c>
      <c r="K3" s="3">
        <f>E3*(1+$B$14)</f>
        <v>1344.0000000000002</v>
      </c>
      <c r="M3" t="s">
        <v>29</v>
      </c>
      <c r="N3" s="10">
        <f>H6</f>
        <v>960</v>
      </c>
    </row>
    <row r="4" spans="1:14" x14ac:dyDescent="0.25">
      <c r="A4" t="s">
        <v>14</v>
      </c>
      <c r="B4" s="3">
        <f>B2-B3</f>
        <v>6000</v>
      </c>
      <c r="D4" s="1" t="s">
        <v>2</v>
      </c>
      <c r="E4" s="17">
        <v>800</v>
      </c>
      <c r="G4" t="s">
        <v>14</v>
      </c>
      <c r="H4" s="3">
        <f>H2-H3</f>
        <v>6720.0000000000018</v>
      </c>
      <c r="J4" s="1" t="s">
        <v>2</v>
      </c>
      <c r="K4" s="4">
        <f>E4*(1+$B$14)</f>
        <v>896.00000000000011</v>
      </c>
      <c r="M4" t="s">
        <v>27</v>
      </c>
      <c r="N4" s="10">
        <f>E3-K3</f>
        <v>-144.00000000000023</v>
      </c>
    </row>
    <row r="5" spans="1:14" x14ac:dyDescent="0.25">
      <c r="A5" s="7" t="s">
        <v>15</v>
      </c>
      <c r="B5" s="18">
        <v>1200</v>
      </c>
      <c r="D5" t="s">
        <v>3</v>
      </c>
      <c r="E5" s="3">
        <f>SUM(E2:E4)</f>
        <v>3000</v>
      </c>
      <c r="G5" s="7" t="s">
        <v>15</v>
      </c>
      <c r="H5" s="8">
        <f>B5*(1+$B$14)</f>
        <v>1344.0000000000002</v>
      </c>
      <c r="J5" t="s">
        <v>3</v>
      </c>
      <c r="K5" s="3">
        <f>SUM(K2:K4)</f>
        <v>3360</v>
      </c>
      <c r="M5" t="s">
        <v>2</v>
      </c>
      <c r="N5" s="10">
        <f>E4-K4</f>
        <v>-96.000000000000114</v>
      </c>
    </row>
    <row r="6" spans="1:14" x14ac:dyDescent="0.25">
      <c r="A6" s="1" t="s">
        <v>23</v>
      </c>
      <c r="B6" s="17">
        <v>800</v>
      </c>
      <c r="D6" s="1" t="s">
        <v>4</v>
      </c>
      <c r="E6" s="17">
        <v>6500</v>
      </c>
      <c r="G6" s="1" t="s">
        <v>23</v>
      </c>
      <c r="H6" s="4">
        <f>K6/E6*B6</f>
        <v>960</v>
      </c>
      <c r="J6" s="1" t="s">
        <v>4</v>
      </c>
      <c r="K6" s="4">
        <f>E6*(1+B17)</f>
        <v>7800</v>
      </c>
      <c r="M6" s="1" t="s">
        <v>28</v>
      </c>
      <c r="N6" s="12">
        <f>K9-E9</f>
        <v>72.000000000000114</v>
      </c>
    </row>
    <row r="7" spans="1:14" x14ac:dyDescent="0.25">
      <c r="A7" t="s">
        <v>18</v>
      </c>
      <c r="B7" s="3">
        <f>B4-B5-B6</f>
        <v>4000</v>
      </c>
      <c r="D7" s="5" t="s">
        <v>5</v>
      </c>
      <c r="E7" s="6">
        <f>SUM(E5:E6)</f>
        <v>9500</v>
      </c>
      <c r="G7" t="s">
        <v>18</v>
      </c>
      <c r="H7" s="3">
        <f>H4-H5-H6</f>
        <v>4416.0000000000018</v>
      </c>
      <c r="J7" s="5" t="s">
        <v>5</v>
      </c>
      <c r="K7" s="6">
        <f>SUM(K5:K6)</f>
        <v>11160</v>
      </c>
      <c r="M7" s="23" t="s">
        <v>36</v>
      </c>
      <c r="N7" s="15">
        <f>SUM(N2:N6)</f>
        <v>4109.5000000000018</v>
      </c>
    </row>
    <row r="8" spans="1:14" x14ac:dyDescent="0.25">
      <c r="A8" s="1" t="s">
        <v>16</v>
      </c>
      <c r="B8" s="17">
        <v>1000</v>
      </c>
      <c r="E8" s="3"/>
      <c r="G8" s="1" t="s">
        <v>16</v>
      </c>
      <c r="H8" s="20">
        <f>H31</f>
        <v>435</v>
      </c>
      <c r="K8" s="3"/>
      <c r="M8" s="1" t="s">
        <v>30</v>
      </c>
      <c r="N8" s="12">
        <f>E6-K6-H6</f>
        <v>-2260</v>
      </c>
    </row>
    <row r="9" spans="1:14" x14ac:dyDescent="0.25">
      <c r="A9" t="s">
        <v>17</v>
      </c>
      <c r="B9" s="3">
        <f>B7-B8</f>
        <v>3000</v>
      </c>
      <c r="D9" t="s">
        <v>6</v>
      </c>
      <c r="E9" s="16">
        <v>600</v>
      </c>
      <c r="G9" t="s">
        <v>17</v>
      </c>
      <c r="H9" s="3">
        <f>H7-H8</f>
        <v>3981.0000000000018</v>
      </c>
      <c r="J9" t="s">
        <v>6</v>
      </c>
      <c r="K9" s="3">
        <f>E9*(1+$B$14)</f>
        <v>672.00000000000011</v>
      </c>
      <c r="M9" s="23" t="s">
        <v>37</v>
      </c>
      <c r="N9" s="15">
        <f>SUM(N8)</f>
        <v>-2260</v>
      </c>
    </row>
    <row r="10" spans="1:14" x14ac:dyDescent="0.25">
      <c r="A10" s="1" t="s">
        <v>19</v>
      </c>
      <c r="B10" s="17">
        <v>500</v>
      </c>
      <c r="D10" s="1" t="s">
        <v>25</v>
      </c>
      <c r="E10" s="17">
        <v>1000</v>
      </c>
      <c r="G10" s="1" t="s">
        <v>19</v>
      </c>
      <c r="H10" s="4">
        <f>B10/B9*H9</f>
        <v>663.50000000000023</v>
      </c>
      <c r="J10" s="1" t="s">
        <v>25</v>
      </c>
      <c r="K10" s="11">
        <f>K11-K9</f>
        <v>565.74999999999852</v>
      </c>
      <c r="M10" t="s">
        <v>31</v>
      </c>
      <c r="N10" s="10">
        <f>K10-E10</f>
        <v>-434.25000000000148</v>
      </c>
    </row>
    <row r="11" spans="1:14" x14ac:dyDescent="0.25">
      <c r="A11" t="s">
        <v>20</v>
      </c>
      <c r="B11" s="3">
        <f>B9-B10</f>
        <v>2500</v>
      </c>
      <c r="D11" t="s">
        <v>7</v>
      </c>
      <c r="E11" s="3">
        <f>SUM(E9:E10)</f>
        <v>1600</v>
      </c>
      <c r="G11" t="s">
        <v>20</v>
      </c>
      <c r="H11" s="3">
        <f>H9-H10</f>
        <v>3317.5000000000018</v>
      </c>
      <c r="J11" t="s">
        <v>7</v>
      </c>
      <c r="K11" s="3">
        <f>K15-K12-K13-K14</f>
        <v>1237.7499999999986</v>
      </c>
      <c r="M11" t="s">
        <v>32</v>
      </c>
      <c r="N11" s="10">
        <f>K12-E12</f>
        <v>-300</v>
      </c>
    </row>
    <row r="12" spans="1:14" x14ac:dyDescent="0.25">
      <c r="D12" t="s">
        <v>8</v>
      </c>
      <c r="E12" s="16">
        <v>2200</v>
      </c>
      <c r="J12" t="s">
        <v>8</v>
      </c>
      <c r="K12" s="3">
        <f>E12+B20</f>
        <v>1900</v>
      </c>
      <c r="M12" t="s">
        <v>9</v>
      </c>
      <c r="N12" s="10">
        <f>K13-E13</f>
        <v>0</v>
      </c>
    </row>
    <row r="13" spans="1:14" x14ac:dyDescent="0.25">
      <c r="A13" s="5" t="s">
        <v>24</v>
      </c>
      <c r="B13" s="16">
        <v>1250</v>
      </c>
      <c r="D13" t="s">
        <v>9</v>
      </c>
      <c r="E13" s="16">
        <v>4000</v>
      </c>
      <c r="G13" s="5" t="s">
        <v>24</v>
      </c>
      <c r="H13" s="3">
        <f>H11*B23</f>
        <v>995.25000000000045</v>
      </c>
      <c r="J13" t="s">
        <v>9</v>
      </c>
      <c r="K13" s="3">
        <f>E13+B22</f>
        <v>4000</v>
      </c>
      <c r="M13" s="1" t="s">
        <v>24</v>
      </c>
      <c r="N13" s="12">
        <f>-H13</f>
        <v>-995.25000000000045</v>
      </c>
    </row>
    <row r="14" spans="1:14" x14ac:dyDescent="0.25">
      <c r="A14" t="s">
        <v>50</v>
      </c>
      <c r="B14" s="19">
        <v>0.12</v>
      </c>
      <c r="D14" s="1" t="s">
        <v>10</v>
      </c>
      <c r="E14" s="17">
        <v>1700</v>
      </c>
      <c r="J14" s="1" t="s">
        <v>10</v>
      </c>
      <c r="K14" s="4">
        <f>E14+H11-H13</f>
        <v>4022.2500000000014</v>
      </c>
      <c r="M14" s="1" t="s">
        <v>38</v>
      </c>
      <c r="N14" s="12">
        <f>SUM(N10:N13)</f>
        <v>-1729.5000000000018</v>
      </c>
    </row>
    <row r="15" spans="1:14" x14ac:dyDescent="0.25">
      <c r="D15" s="5" t="s">
        <v>11</v>
      </c>
      <c r="E15" s="6">
        <f>SUM(E11:E14)</f>
        <v>9500</v>
      </c>
      <c r="J15" s="5" t="s">
        <v>11</v>
      </c>
      <c r="K15" s="6">
        <f>K7</f>
        <v>11160</v>
      </c>
      <c r="M15" t="s">
        <v>35</v>
      </c>
      <c r="N15" s="10">
        <f>N7+N9+N14</f>
        <v>120</v>
      </c>
    </row>
    <row r="16" spans="1:14" x14ac:dyDescent="0.25">
      <c r="E16" s="3"/>
      <c r="M16" s="1" t="s">
        <v>33</v>
      </c>
      <c r="N16" s="12">
        <f>E2</f>
        <v>1000</v>
      </c>
    </row>
    <row r="17" spans="1:14" x14ac:dyDescent="0.25">
      <c r="A17" t="s">
        <v>54</v>
      </c>
      <c r="B17" s="24">
        <v>0.2</v>
      </c>
      <c r="M17" t="s">
        <v>34</v>
      </c>
      <c r="N17" s="10">
        <f>SUM(N15:N16)</f>
        <v>1120</v>
      </c>
    </row>
    <row r="18" spans="1:14" x14ac:dyDescent="0.25">
      <c r="D18" s="25" t="s">
        <v>52</v>
      </c>
      <c r="E18" s="26">
        <f>E7-E15</f>
        <v>0</v>
      </c>
      <c r="J18" s="25" t="s">
        <v>52</v>
      </c>
      <c r="K18" s="26">
        <f>K7-K15</f>
        <v>0</v>
      </c>
    </row>
    <row r="19" spans="1:14" x14ac:dyDescent="0.25">
      <c r="A19" s="14" t="s">
        <v>46</v>
      </c>
      <c r="B19" s="9"/>
    </row>
    <row r="20" spans="1:14" x14ac:dyDescent="0.25">
      <c r="A20" t="s">
        <v>41</v>
      </c>
      <c r="B20" s="16">
        <v>-300</v>
      </c>
    </row>
    <row r="21" spans="1:14" x14ac:dyDescent="0.25">
      <c r="A21" t="s">
        <v>55</v>
      </c>
      <c r="B21" s="19">
        <v>0.15</v>
      </c>
      <c r="G21" t="s">
        <v>42</v>
      </c>
      <c r="J21" t="s">
        <v>39</v>
      </c>
      <c r="K21" s="10">
        <f>K10</f>
        <v>565.74999999999852</v>
      </c>
    </row>
    <row r="22" spans="1:14" x14ac:dyDescent="0.25">
      <c r="A22" t="s">
        <v>48</v>
      </c>
      <c r="B22" s="16">
        <v>0</v>
      </c>
      <c r="G22" t="s">
        <v>43</v>
      </c>
      <c r="H22" s="10">
        <f>E10</f>
        <v>1000</v>
      </c>
      <c r="J22" s="1" t="s">
        <v>40</v>
      </c>
      <c r="K22" s="12">
        <f>E10</f>
        <v>1000</v>
      </c>
    </row>
    <row r="23" spans="1:14" x14ac:dyDescent="0.25">
      <c r="A23" t="s">
        <v>49</v>
      </c>
      <c r="B23" s="24">
        <v>0.3</v>
      </c>
      <c r="G23" s="1" t="s">
        <v>44</v>
      </c>
      <c r="H23" s="12">
        <f>E12</f>
        <v>2200</v>
      </c>
      <c r="J23" t="s">
        <v>41</v>
      </c>
      <c r="K23" s="10">
        <f>K21-K22</f>
        <v>-434.25000000000148</v>
      </c>
    </row>
    <row r="24" spans="1:14" x14ac:dyDescent="0.25">
      <c r="G24" t="s">
        <v>45</v>
      </c>
      <c r="H24" s="10">
        <f>SUM(H22:H23)</f>
        <v>3200</v>
      </c>
    </row>
    <row r="25" spans="1:14" x14ac:dyDescent="0.25">
      <c r="G25" s="1" t="s">
        <v>16</v>
      </c>
      <c r="H25" s="12">
        <f>B8</f>
        <v>1000</v>
      </c>
    </row>
    <row r="26" spans="1:14" x14ac:dyDescent="0.25">
      <c r="E26" s="3"/>
      <c r="G26" t="s">
        <v>56</v>
      </c>
      <c r="H26" s="21">
        <f>H25/H24</f>
        <v>0.3125</v>
      </c>
    </row>
    <row r="27" spans="1:14" x14ac:dyDescent="0.25">
      <c r="D27" s="27"/>
      <c r="E27" s="3"/>
      <c r="G27" t="s">
        <v>51</v>
      </c>
      <c r="H27" s="10">
        <f>H24</f>
        <v>3200</v>
      </c>
    </row>
    <row r="28" spans="1:14" x14ac:dyDescent="0.25">
      <c r="G28" s="1" t="s">
        <v>47</v>
      </c>
      <c r="H28" s="12">
        <f>B20</f>
        <v>-300</v>
      </c>
    </row>
    <row r="29" spans="1:14" x14ac:dyDescent="0.25">
      <c r="G29" s="22" t="s">
        <v>45</v>
      </c>
      <c r="H29" s="12">
        <f>SUM(H27:H28)</f>
        <v>2900</v>
      </c>
    </row>
    <row r="30" spans="1:14" x14ac:dyDescent="0.25">
      <c r="G30" s="13" t="s">
        <v>55</v>
      </c>
      <c r="H30" s="28">
        <f>B21</f>
        <v>0.15</v>
      </c>
    </row>
    <row r="31" spans="1:14" x14ac:dyDescent="0.25">
      <c r="G31" s="13" t="s">
        <v>16</v>
      </c>
      <c r="H31" s="10">
        <f>H29*H30</f>
        <v>435</v>
      </c>
    </row>
  </sheetData>
  <pageMargins left="0.7" right="0.7" top="0.75" bottom="0.75" header="0.3" footer="0.3"/>
  <pageSetup paperSize="9" orientation="landscape" verticalDpi="3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cp:lastPrinted>2015-10-17T18:56:11Z</cp:lastPrinted>
  <dcterms:created xsi:type="dcterms:W3CDTF">2015-10-08T11:51:20Z</dcterms:created>
  <dcterms:modified xsi:type="dcterms:W3CDTF">2017-03-10T09:01:25Z</dcterms:modified>
</cp:coreProperties>
</file>