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s\Hargeisa\Alpha\MPA\fin acct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7" i="1" l="1"/>
  <c r="D127" i="1"/>
  <c r="B127" i="1"/>
  <c r="C72" i="1" l="1"/>
  <c r="D72" i="1"/>
  <c r="B72" i="1"/>
  <c r="D94" i="1" l="1"/>
  <c r="C94" i="1"/>
  <c r="B94" i="1"/>
  <c r="B92" i="1" l="1"/>
  <c r="B86" i="1"/>
  <c r="C95" i="1"/>
  <c r="D95" i="1"/>
  <c r="B95" i="1"/>
  <c r="B36" i="1"/>
  <c r="B24" i="1"/>
  <c r="B40" i="1"/>
  <c r="B47" i="1"/>
  <c r="B54" i="1"/>
  <c r="B71" i="1"/>
  <c r="B133" i="1"/>
  <c r="B170" i="1"/>
  <c r="B188" i="1"/>
  <c r="B123" i="1"/>
  <c r="B117" i="1"/>
  <c r="B111" i="1"/>
  <c r="C118" i="1"/>
  <c r="D118" i="1"/>
  <c r="B118" i="1"/>
  <c r="D175" i="1"/>
  <c r="D176" i="1"/>
  <c r="D134" i="1"/>
  <c r="D135" i="1"/>
  <c r="D147" i="1" s="1"/>
  <c r="D129" i="1"/>
  <c r="D112" i="1"/>
  <c r="D73" i="1"/>
  <c r="D75" i="1"/>
  <c r="D87" i="1"/>
  <c r="D93" i="1"/>
  <c r="D189" i="1"/>
  <c r="D194" i="1"/>
  <c r="B101" i="1"/>
  <c r="D102" i="1"/>
  <c r="D140" i="1"/>
  <c r="D146" i="1"/>
  <c r="C146" i="1"/>
  <c r="B146" i="1"/>
  <c r="C140" i="1"/>
  <c r="B140" i="1"/>
  <c r="B145" i="1"/>
  <c r="B139" i="1"/>
  <c r="C176" i="1"/>
  <c r="B176" i="1"/>
  <c r="C175" i="1"/>
  <c r="B175" i="1"/>
  <c r="C112" i="1"/>
  <c r="B112" i="1"/>
  <c r="C194" i="1"/>
  <c r="B194" i="1"/>
  <c r="C189" i="1"/>
  <c r="B189" i="1"/>
  <c r="C93" i="1"/>
  <c r="B93" i="1"/>
  <c r="C87" i="1"/>
  <c r="B87" i="1"/>
  <c r="C75" i="1"/>
  <c r="B75" i="1"/>
  <c r="C73" i="1"/>
  <c r="C74" i="1" s="1"/>
  <c r="C76" i="1" s="1"/>
  <c r="C77" i="1" s="1"/>
  <c r="B73" i="1"/>
  <c r="B74" i="1" s="1"/>
  <c r="B76" i="1" s="1"/>
  <c r="B77" i="1" s="1"/>
  <c r="D74" i="1" l="1"/>
  <c r="C78" i="1"/>
  <c r="D136" i="1"/>
  <c r="D180" i="1" s="1"/>
  <c r="D113" i="1"/>
  <c r="D114" i="1" s="1"/>
  <c r="D171" i="1" s="1"/>
  <c r="B113" i="1"/>
  <c r="B114" i="1" s="1"/>
  <c r="B171" i="1" s="1"/>
  <c r="C113" i="1"/>
  <c r="C114" i="1" s="1"/>
  <c r="C171" i="1" s="1"/>
  <c r="B78" i="1"/>
  <c r="B135" i="1"/>
  <c r="B147" i="1" s="1"/>
  <c r="C135" i="1"/>
  <c r="C147" i="1" s="1"/>
  <c r="C134" i="1"/>
  <c r="B134" i="1"/>
  <c r="C102" i="1"/>
  <c r="B102" i="1"/>
  <c r="D78" i="1" l="1"/>
  <c r="D76" i="1"/>
  <c r="D77" i="1" s="1"/>
  <c r="D88" i="1" s="1"/>
  <c r="D89" i="1" s="1"/>
  <c r="D190" i="1" s="1"/>
  <c r="D191" i="1" s="1"/>
  <c r="C96" i="1"/>
  <c r="B136" i="1"/>
  <c r="B180" i="1" s="1"/>
  <c r="C136" i="1"/>
  <c r="C180" i="1" s="1"/>
  <c r="B27" i="1"/>
  <c r="C27" i="1"/>
  <c r="B18" i="1"/>
  <c r="C18" i="1"/>
  <c r="D27" i="1"/>
  <c r="D29" i="1" s="1"/>
  <c r="D31" i="1" s="1"/>
  <c r="D14" i="1"/>
  <c r="D18" i="1"/>
  <c r="B9" i="1"/>
  <c r="C9" i="1"/>
  <c r="D9" i="1"/>
  <c r="C88" i="1" l="1"/>
  <c r="C89" i="1" s="1"/>
  <c r="C190" i="1" s="1"/>
  <c r="C191" i="1" s="1"/>
  <c r="D96" i="1"/>
  <c r="D33" i="1"/>
  <c r="D124" i="1" s="1"/>
  <c r="D103" i="1"/>
  <c r="D104" i="1" s="1"/>
  <c r="D107" i="1" s="1"/>
  <c r="B96" i="1"/>
  <c r="B88" i="1"/>
  <c r="B89" i="1" s="1"/>
  <c r="B190" i="1" s="1"/>
  <c r="C29" i="1"/>
  <c r="B29" i="1"/>
  <c r="D19" i="1"/>
  <c r="D21" i="1" s="1"/>
  <c r="B51" i="1"/>
  <c r="D51" i="1"/>
  <c r="C57" i="1"/>
  <c r="C79" i="1" s="1"/>
  <c r="D57" i="1"/>
  <c r="B57" i="1"/>
  <c r="B79" i="1" s="1"/>
  <c r="C51" i="1"/>
  <c r="C43" i="1"/>
  <c r="B41" i="1" s="1"/>
  <c r="B43" i="1" s="1"/>
  <c r="C6" i="1"/>
  <c r="B80" i="1" l="1"/>
  <c r="B81" i="1" s="1"/>
  <c r="B97" i="1" s="1"/>
  <c r="C80" i="1"/>
  <c r="C81" i="1" s="1"/>
  <c r="C97" i="1" s="1"/>
  <c r="B191" i="1"/>
  <c r="C86" i="1"/>
  <c r="C92" i="1"/>
  <c r="C40" i="1"/>
  <c r="C117" i="1"/>
  <c r="C24" i="1"/>
  <c r="C54" i="1"/>
  <c r="C123" i="1"/>
  <c r="C133" i="1"/>
  <c r="C188" i="1"/>
  <c r="C111" i="1"/>
  <c r="C36" i="1"/>
  <c r="C47" i="1"/>
  <c r="C71" i="1"/>
  <c r="C170" i="1"/>
  <c r="D79" i="1"/>
  <c r="C139" i="1"/>
  <c r="C145" i="1"/>
  <c r="C101" i="1"/>
  <c r="D6" i="1"/>
  <c r="B31" i="1"/>
  <c r="C31" i="1"/>
  <c r="C98" i="1" l="1"/>
  <c r="C192" i="1" s="1"/>
  <c r="C193" i="1" s="1"/>
  <c r="C119" i="1"/>
  <c r="C120" i="1" s="1"/>
  <c r="C172" i="1" s="1"/>
  <c r="B119" i="1"/>
  <c r="B120" i="1" s="1"/>
  <c r="B172" i="1" s="1"/>
  <c r="B173" i="1" s="1"/>
  <c r="B98" i="1"/>
  <c r="B192" i="1" s="1"/>
  <c r="B193" i="1" s="1"/>
  <c r="B195" i="1" s="1"/>
  <c r="D80" i="1"/>
  <c r="D81" i="1" s="1"/>
  <c r="D97" i="1" s="1"/>
  <c r="C106" i="1"/>
  <c r="B106" i="1"/>
  <c r="D92" i="1"/>
  <c r="D86" i="1"/>
  <c r="D54" i="1"/>
  <c r="D123" i="1"/>
  <c r="D133" i="1"/>
  <c r="D188" i="1"/>
  <c r="D36" i="1"/>
  <c r="D24" i="1"/>
  <c r="D47" i="1"/>
  <c r="D71" i="1"/>
  <c r="D170" i="1"/>
  <c r="D117" i="1"/>
  <c r="D111" i="1"/>
  <c r="C195" i="1"/>
  <c r="D101" i="1"/>
  <c r="D139" i="1"/>
  <c r="D145" i="1"/>
  <c r="C173" i="1"/>
  <c r="C33" i="1"/>
  <c r="C103" i="1"/>
  <c r="B33" i="1"/>
  <c r="B103" i="1"/>
  <c r="D119" i="1" l="1"/>
  <c r="D120" i="1" s="1"/>
  <c r="D172" i="1" s="1"/>
  <c r="D173" i="1" s="1"/>
  <c r="D98" i="1"/>
  <c r="D192" i="1" s="1"/>
  <c r="D193" i="1" s="1"/>
  <c r="D195" i="1" s="1"/>
  <c r="C13" i="1"/>
  <c r="C129" i="1" s="1"/>
  <c r="D106" i="1"/>
  <c r="D108" i="1" s="1"/>
  <c r="D196" i="1" s="1"/>
  <c r="D141" i="1" s="1"/>
  <c r="D142" i="1" s="1"/>
  <c r="D148" i="1" s="1"/>
  <c r="D149" i="1" s="1"/>
  <c r="D181" i="1" s="1"/>
  <c r="D182" i="1" s="1"/>
  <c r="B124" i="1"/>
  <c r="C124" i="1"/>
  <c r="B104" i="1"/>
  <c r="B107" i="1" s="1"/>
  <c r="B108" i="1" s="1"/>
  <c r="B196" i="1" s="1"/>
  <c r="C104" i="1"/>
  <c r="C107" i="1" s="1"/>
  <c r="C108" i="1" s="1"/>
  <c r="C196" i="1" s="1"/>
  <c r="B13" i="1"/>
  <c r="C14" i="1" l="1"/>
  <c r="D197" i="1"/>
  <c r="D125" i="1" s="1"/>
  <c r="D126" i="1" s="1"/>
  <c r="B197" i="1"/>
  <c r="B141" i="1"/>
  <c r="B142" i="1" s="1"/>
  <c r="B148" i="1" s="1"/>
  <c r="B149" i="1" s="1"/>
  <c r="B181" i="1" s="1"/>
  <c r="C197" i="1"/>
  <c r="C141" i="1"/>
  <c r="C142" i="1" s="1"/>
  <c r="C148" i="1" s="1"/>
  <c r="C149" i="1" s="1"/>
  <c r="C181" i="1" s="1"/>
  <c r="B14" i="1"/>
  <c r="B129" i="1"/>
  <c r="C19" i="1"/>
  <c r="C21" i="1" s="1"/>
  <c r="D128" i="1" l="1"/>
  <c r="D130" i="1" s="1"/>
  <c r="D177" i="1" s="1"/>
  <c r="D178" i="1" s="1"/>
  <c r="D183" i="1" s="1"/>
  <c r="D185" i="1" s="1"/>
  <c r="C125" i="1"/>
  <c r="C126" i="1" s="1"/>
  <c r="B125" i="1"/>
  <c r="B126" i="1" s="1"/>
  <c r="B128" i="1" s="1"/>
  <c r="B130" i="1" s="1"/>
  <c r="B177" i="1" s="1"/>
  <c r="B178" i="1" s="1"/>
  <c r="C182" i="1"/>
  <c r="B182" i="1"/>
  <c r="B19" i="1"/>
  <c r="B21" i="1" s="1"/>
  <c r="C128" i="1" l="1"/>
  <c r="C130" i="1" s="1"/>
  <c r="C177" i="1" s="1"/>
  <c r="C178" i="1" s="1"/>
  <c r="C183" i="1" s="1"/>
  <c r="C185" i="1" s="1"/>
  <c r="B183" i="1"/>
  <c r="B185" i="1" s="1"/>
</calcChain>
</file>

<file path=xl/sharedStrings.xml><?xml version="1.0" encoding="utf-8"?>
<sst xmlns="http://schemas.openxmlformats.org/spreadsheetml/2006/main" count="141" uniqueCount="84">
  <si>
    <t>Statement of Financial Position</t>
  </si>
  <si>
    <t>Noncurrent assets</t>
  </si>
  <si>
    <t>Current assets</t>
  </si>
  <si>
    <t>Total assets</t>
  </si>
  <si>
    <t>Capital shares, $1 par value</t>
  </si>
  <si>
    <t>Retained earnings</t>
  </si>
  <si>
    <t>Total equity</t>
  </si>
  <si>
    <t>Noncurrent liabilities</t>
  </si>
  <si>
    <t>Current liabilities</t>
  </si>
  <si>
    <t>Total liabilities</t>
  </si>
  <si>
    <t>Total equity and liabilities</t>
  </si>
  <si>
    <t>Statement of Profit and Loss</t>
  </si>
  <si>
    <t>Sales</t>
  </si>
  <si>
    <t>Cost of sales</t>
  </si>
  <si>
    <t>Gross profit</t>
  </si>
  <si>
    <t>Operating expenses</t>
  </si>
  <si>
    <t>Operating profit</t>
  </si>
  <si>
    <t>Interest expense</t>
  </si>
  <si>
    <t>Profit before taxes</t>
  </si>
  <si>
    <t>Income tax expense</t>
  </si>
  <si>
    <t>Net profit</t>
  </si>
  <si>
    <t>Dividends paid</t>
  </si>
  <si>
    <t>(amounts in $000s)</t>
  </si>
  <si>
    <t>Beginning balance</t>
  </si>
  <si>
    <t>Amount due in 12 months</t>
  </si>
  <si>
    <t>Amount paid during year</t>
  </si>
  <si>
    <t>Ending balance</t>
  </si>
  <si>
    <t>Notes Payable</t>
  </si>
  <si>
    <t>Depreciation</t>
  </si>
  <si>
    <t>Land</t>
  </si>
  <si>
    <t>Building</t>
  </si>
  <si>
    <t>Manufacturing equipment</t>
  </si>
  <si>
    <t>Total depreciation</t>
  </si>
  <si>
    <t>Production</t>
  </si>
  <si>
    <t>Change in inventory</t>
  </si>
  <si>
    <t>Other equity</t>
  </si>
  <si>
    <t>Difference</t>
  </si>
  <si>
    <t>Operating expenses, adjusted</t>
  </si>
  <si>
    <t>Income tax expense, reported</t>
  </si>
  <si>
    <t>Profit before taxes, reported</t>
  </si>
  <si>
    <t>Income tax rate</t>
  </si>
  <si>
    <t>Income tax expense, adjusted</t>
  </si>
  <si>
    <t>Current liabilities, reported</t>
  </si>
  <si>
    <t>Noncurrent liabilities, reported</t>
  </si>
  <si>
    <t>Noncurrent liabilities, adjusted</t>
  </si>
  <si>
    <t>Current liabilities, adjusted</t>
  </si>
  <si>
    <t>Noncurrent assets, reported</t>
  </si>
  <si>
    <t>Noncurrent assets, adjusted</t>
  </si>
  <si>
    <t>Depreciation per unit</t>
  </si>
  <si>
    <t>Units sold</t>
  </si>
  <si>
    <t>Units in inventory</t>
  </si>
  <si>
    <t>Cost of sales, adjusted</t>
  </si>
  <si>
    <t>Operating expenses, as reported</t>
  </si>
  <si>
    <t>Cost of sales, as reported</t>
  </si>
  <si>
    <t>Land depreciation</t>
  </si>
  <si>
    <t>Cost of sales depreciation</t>
  </si>
  <si>
    <t>Inventory depreciation</t>
  </si>
  <si>
    <t>Retained earnings, reported</t>
  </si>
  <si>
    <t>Net profit, reported</t>
  </si>
  <si>
    <t>Change in net profit</t>
  </si>
  <si>
    <t>Change in income tax payable</t>
  </si>
  <si>
    <t>Current assets, reported</t>
  </si>
  <si>
    <t>Depreciation in inventory</t>
  </si>
  <si>
    <t>Operating profit, adjusted</t>
  </si>
  <si>
    <t>Current assets, adjusted</t>
  </si>
  <si>
    <t>Net profit, adjusted</t>
  </si>
  <si>
    <t>Retained earnings, adjusted</t>
  </si>
  <si>
    <t>Adjusted Financial Statements</t>
  </si>
  <si>
    <t>Change in income taxes payable</t>
  </si>
  <si>
    <t>Depreciation, manufacturing</t>
  </si>
  <si>
    <t>Depreciation per unit *</t>
  </si>
  <si>
    <t xml:space="preserve">   in this amount requires more advanced cost accounting procedures</t>
  </si>
  <si>
    <t>Adjustments</t>
  </si>
  <si>
    <t>Current portion of notes payable</t>
  </si>
  <si>
    <t>Unadjusted Financial Statements</t>
  </si>
  <si>
    <t>Depreciation adjustment</t>
  </si>
  <si>
    <t>Dividends adjustment</t>
  </si>
  <si>
    <t>* Simplifying assumption; depreciation per unit does not change over time; variation</t>
  </si>
  <si>
    <t>(actual units)</t>
  </si>
  <si>
    <t>Depreciation in inventory ($000s)</t>
  </si>
  <si>
    <t>Depreciation in cost of sales</t>
  </si>
  <si>
    <t>Depreciation in cost of sales ($000s)</t>
  </si>
  <si>
    <t>Change in retained earnings</t>
  </si>
  <si>
    <t>Income tax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</si>
</sst>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_);\(0\)"/>
    <numFmt numFmtId="166" formatCode="_(* #,##0_);_(* \(#,##0\);_(* &quot;-&quot;??_);_(@_)"/>
    <numFmt numFmtId="168" formatCode="0.0%"/>
    <numFmt numFmtId="169" formatCode="_(&quot;$&quot;* #,##0.000_);_(&quot;$&quot;* \(#,##0.0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0" xfId="0" applyFont="1" applyAlignment="1"/>
    <xf numFmtId="164" fontId="3" fillId="0" borderId="0" xfId="2" applyNumberFormat="1" applyFont="1"/>
    <xf numFmtId="165" fontId="2" fillId="0" borderId="1" xfId="1" applyNumberFormat="1" applyFont="1" applyBorder="1"/>
    <xf numFmtId="165" fontId="2" fillId="0" borderId="1" xfId="0" applyNumberFormat="1" applyFont="1" applyBorder="1"/>
    <xf numFmtId="165" fontId="4" fillId="0" borderId="1" xfId="0" applyNumberFormat="1" applyFont="1" applyBorder="1"/>
    <xf numFmtId="164" fontId="0" fillId="0" borderId="0" xfId="2" applyNumberFormat="1" applyFont="1"/>
    <xf numFmtId="164" fontId="3" fillId="0" borderId="1" xfId="2" applyNumberFormat="1" applyFont="1" applyBorder="1"/>
    <xf numFmtId="164" fontId="3" fillId="0" borderId="0" xfId="2" applyNumberFormat="1" applyFont="1" applyBorder="1"/>
    <xf numFmtId="0" fontId="0" fillId="0" borderId="0" xfId="0" applyFill="1" applyBorder="1"/>
    <xf numFmtId="164" fontId="0" fillId="0" borderId="0" xfId="0" applyNumberFormat="1"/>
    <xf numFmtId="166" fontId="0" fillId="0" borderId="0" xfId="1" applyNumberFormat="1" applyFont="1"/>
    <xf numFmtId="166" fontId="3" fillId="0" borderId="0" xfId="1" applyNumberFormat="1" applyFont="1"/>
    <xf numFmtId="166" fontId="3" fillId="0" borderId="1" xfId="1" applyNumberFormat="1" applyFont="1" applyBorder="1"/>
    <xf numFmtId="164" fontId="0" fillId="0" borderId="1" xfId="2" applyNumberFormat="1" applyFont="1" applyBorder="1"/>
    <xf numFmtId="0" fontId="0" fillId="0" borderId="0" xfId="0" applyBorder="1"/>
    <xf numFmtId="0" fontId="2" fillId="0" borderId="0" xfId="0" applyFont="1"/>
    <xf numFmtId="164" fontId="0" fillId="0" borderId="1" xfId="0" applyNumberFormat="1" applyBorder="1"/>
    <xf numFmtId="0" fontId="0" fillId="0" borderId="0" xfId="0" applyFont="1"/>
    <xf numFmtId="168" fontId="0" fillId="0" borderId="0" xfId="3" applyNumberFormat="1" applyFont="1"/>
    <xf numFmtId="165" fontId="2" fillId="0" borderId="0" xfId="1" applyNumberFormat="1" applyFont="1" applyBorder="1"/>
    <xf numFmtId="164" fontId="0" fillId="0" borderId="0" xfId="0" applyNumberFormat="1" applyBorder="1"/>
    <xf numFmtId="164" fontId="2" fillId="0" borderId="0" xfId="0" applyNumberFormat="1" applyFont="1"/>
    <xf numFmtId="0" fontId="0" fillId="0" borderId="1" xfId="0" applyFont="1" applyBorder="1"/>
    <xf numFmtId="166" fontId="0" fillId="0" borderId="1" xfId="1" applyNumberFormat="1" applyFont="1" applyBorder="1"/>
    <xf numFmtId="44" fontId="0" fillId="0" borderId="0" xfId="0" applyNumberFormat="1" applyBorder="1"/>
    <xf numFmtId="0" fontId="0" fillId="0" borderId="1" xfId="0" applyFill="1" applyBorder="1"/>
    <xf numFmtId="169" fontId="0" fillId="0" borderId="0" xfId="0" applyNumberFormat="1"/>
    <xf numFmtId="164" fontId="6" fillId="0" borderId="0" xfId="2" applyNumberFormat="1" applyFont="1"/>
    <xf numFmtId="164" fontId="6" fillId="0" borderId="1" xfId="2" applyNumberFormat="1" applyFont="1" applyBorder="1"/>
    <xf numFmtId="164" fontId="6" fillId="2" borderId="1" xfId="2" applyNumberFormat="1" applyFont="1" applyFill="1" applyBorder="1"/>
    <xf numFmtId="164" fontId="0" fillId="0" borderId="0" xfId="2" applyNumberFormat="1" applyFont="1" applyBorder="1"/>
    <xf numFmtId="168" fontId="0" fillId="0" borderId="1" xfId="3" applyNumberFormat="1" applyFont="1" applyBorder="1"/>
    <xf numFmtId="164" fontId="6" fillId="2" borderId="0" xfId="2" applyNumberFormat="1" applyFont="1" applyFill="1"/>
    <xf numFmtId="164" fontId="6" fillId="0" borderId="0" xfId="2" applyNumberFormat="1" applyFont="1" applyBorder="1"/>
    <xf numFmtId="0" fontId="2" fillId="0" borderId="0" xfId="0" applyFont="1" applyFill="1" applyBorder="1"/>
    <xf numFmtId="164" fontId="2" fillId="0" borderId="0" xfId="0" applyNumberFormat="1" applyFont="1" applyBorder="1"/>
    <xf numFmtId="0" fontId="7" fillId="0" borderId="0" xfId="0" applyFont="1"/>
    <xf numFmtId="0" fontId="7" fillId="0" borderId="0" xfId="0" applyFont="1" applyAlignment="1">
      <alignment vertical="top"/>
    </xf>
    <xf numFmtId="164" fontId="1" fillId="0" borderId="0" xfId="2" applyNumberFormat="1" applyFont="1" applyBorder="1"/>
    <xf numFmtId="0" fontId="5" fillId="0" borderId="2" xfId="0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6" fillId="2" borderId="0" xfId="2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0"/>
  <sheetViews>
    <sheetView showGridLines="0" tabSelected="1" zoomScaleNormal="100" workbookViewId="0">
      <pane ySplit="3" topLeftCell="A4" activePane="bottomLeft" state="frozen"/>
      <selection activeCell="G1" sqref="G1"/>
      <selection pane="bottomLeft" activeCell="F4" sqref="F4"/>
    </sheetView>
  </sheetViews>
  <sheetFormatPr defaultRowHeight="15" x14ac:dyDescent="0.25"/>
  <cols>
    <col min="1" max="1" width="35.7109375" customWidth="1"/>
    <col min="2" max="4" width="10.7109375" customWidth="1"/>
  </cols>
  <sheetData>
    <row r="1" spans="1:4" hidden="1" x14ac:dyDescent="0.25"/>
    <row r="2" spans="1:4" ht="15" hidden="1" customHeight="1" x14ac:dyDescent="0.25"/>
    <row r="3" spans="1:4" hidden="1" x14ac:dyDescent="0.25"/>
    <row r="4" spans="1:4" x14ac:dyDescent="0.25">
      <c r="A4" s="48" t="s">
        <v>74</v>
      </c>
      <c r="B4" s="48"/>
      <c r="C4" s="48"/>
      <c r="D4" s="48"/>
    </row>
    <row r="5" spans="1:4" x14ac:dyDescent="0.25">
      <c r="B5" s="46" t="s">
        <v>22</v>
      </c>
      <c r="C5" s="46"/>
      <c r="D5" s="46"/>
    </row>
    <row r="6" spans="1:4" x14ac:dyDescent="0.25">
      <c r="A6" s="2" t="s">
        <v>0</v>
      </c>
      <c r="B6" s="7">
        <v>2016</v>
      </c>
      <c r="C6" s="6">
        <f>B6-1</f>
        <v>2015</v>
      </c>
      <c r="D6" s="6">
        <f t="shared" ref="D6" si="0">C6-1</f>
        <v>2014</v>
      </c>
    </row>
    <row r="7" spans="1:4" x14ac:dyDescent="0.25">
      <c r="A7" t="s">
        <v>1</v>
      </c>
      <c r="B7" s="4">
        <v>760</v>
      </c>
      <c r="C7" s="4">
        <v>680</v>
      </c>
      <c r="D7" s="4">
        <v>590</v>
      </c>
    </row>
    <row r="8" spans="1:4" x14ac:dyDescent="0.25">
      <c r="A8" s="1" t="s">
        <v>2</v>
      </c>
      <c r="B8" s="9">
        <v>300</v>
      </c>
      <c r="C8" s="9">
        <v>270</v>
      </c>
      <c r="D8" s="9">
        <v>250</v>
      </c>
    </row>
    <row r="9" spans="1:4" x14ac:dyDescent="0.25">
      <c r="A9" t="s">
        <v>3</v>
      </c>
      <c r="B9" s="8">
        <f>SUM(B7:B8)</f>
        <v>1060</v>
      </c>
      <c r="C9" s="8">
        <f>SUM(C7:C8)</f>
        <v>950</v>
      </c>
      <c r="D9" s="8">
        <f>SUM(D7:D8)</f>
        <v>840</v>
      </c>
    </row>
    <row r="11" spans="1:4" x14ac:dyDescent="0.25">
      <c r="A11" t="s">
        <v>4</v>
      </c>
      <c r="B11" s="4">
        <v>60</v>
      </c>
      <c r="C11" s="4">
        <v>60</v>
      </c>
      <c r="D11" s="4">
        <v>60</v>
      </c>
    </row>
    <row r="12" spans="1:4" x14ac:dyDescent="0.25">
      <c r="A12" t="s">
        <v>35</v>
      </c>
      <c r="B12" s="4">
        <v>160</v>
      </c>
      <c r="C12" s="4">
        <v>160</v>
      </c>
      <c r="D12" s="4">
        <v>160</v>
      </c>
    </row>
    <row r="13" spans="1:4" x14ac:dyDescent="0.25">
      <c r="A13" s="1" t="s">
        <v>5</v>
      </c>
      <c r="B13" s="9">
        <f>C13+B33</f>
        <v>439</v>
      </c>
      <c r="C13" s="9">
        <f>D13+C33</f>
        <v>339</v>
      </c>
      <c r="D13" s="9">
        <v>240</v>
      </c>
    </row>
    <row r="14" spans="1:4" x14ac:dyDescent="0.25">
      <c r="A14" t="s">
        <v>6</v>
      </c>
      <c r="B14" s="8">
        <f>SUM(B11:B13)</f>
        <v>659</v>
      </c>
      <c r="C14" s="8">
        <f>SUM(C11:C13)</f>
        <v>559</v>
      </c>
      <c r="D14" s="8">
        <f>SUM(D11:D13)</f>
        <v>460</v>
      </c>
    </row>
    <row r="15" spans="1:4" x14ac:dyDescent="0.25">
      <c r="B15" s="8"/>
      <c r="C15" s="8"/>
      <c r="D15" s="8"/>
    </row>
    <row r="16" spans="1:4" x14ac:dyDescent="0.25">
      <c r="A16" t="s">
        <v>7</v>
      </c>
      <c r="B16" s="4">
        <v>245</v>
      </c>
      <c r="C16" s="4">
        <v>240</v>
      </c>
      <c r="D16" s="4">
        <v>220</v>
      </c>
    </row>
    <row r="17" spans="1:4" x14ac:dyDescent="0.25">
      <c r="A17" s="1" t="s">
        <v>8</v>
      </c>
      <c r="B17" s="9">
        <v>156</v>
      </c>
      <c r="C17" s="9">
        <v>151</v>
      </c>
      <c r="D17" s="9">
        <v>160</v>
      </c>
    </row>
    <row r="18" spans="1:4" x14ac:dyDescent="0.25">
      <c r="A18" s="1" t="s">
        <v>9</v>
      </c>
      <c r="B18" s="16">
        <f>SUM(B16:B17)</f>
        <v>401</v>
      </c>
      <c r="C18" s="16">
        <f>SUM(C16:C17)</f>
        <v>391</v>
      </c>
      <c r="D18" s="16">
        <f>SUM(D16:D17)</f>
        <v>380</v>
      </c>
    </row>
    <row r="19" spans="1:4" x14ac:dyDescent="0.25">
      <c r="A19" t="s">
        <v>10</v>
      </c>
      <c r="B19" s="8">
        <f>B18+B14</f>
        <v>1060</v>
      </c>
      <c r="C19" s="8">
        <f>C18+C14</f>
        <v>950</v>
      </c>
      <c r="D19" s="8">
        <f>D18+D14</f>
        <v>840</v>
      </c>
    </row>
    <row r="20" spans="1:4" x14ac:dyDescent="0.25">
      <c r="B20" s="8"/>
      <c r="C20" s="8"/>
      <c r="D20" s="8"/>
    </row>
    <row r="21" spans="1:4" x14ac:dyDescent="0.25">
      <c r="A21" t="s">
        <v>36</v>
      </c>
      <c r="B21" s="12">
        <f>B9-B19</f>
        <v>0</v>
      </c>
      <c r="C21" s="12">
        <f>C9-C19</f>
        <v>0</v>
      </c>
      <c r="D21" s="12">
        <f>D9-D19</f>
        <v>0</v>
      </c>
    </row>
    <row r="22" spans="1:4" x14ac:dyDescent="0.25">
      <c r="B22" s="12"/>
      <c r="C22" s="12"/>
      <c r="D22" s="12"/>
    </row>
    <row r="23" spans="1:4" x14ac:dyDescent="0.25">
      <c r="B23" s="46" t="s">
        <v>22</v>
      </c>
      <c r="C23" s="46"/>
      <c r="D23" s="46"/>
    </row>
    <row r="24" spans="1:4" x14ac:dyDescent="0.25">
      <c r="A24" s="2" t="s">
        <v>11</v>
      </c>
      <c r="B24" s="6">
        <f>B$6</f>
        <v>2016</v>
      </c>
      <c r="C24" s="6">
        <f>C$6</f>
        <v>2015</v>
      </c>
      <c r="D24" s="6">
        <f>D$6</f>
        <v>2014</v>
      </c>
    </row>
    <row r="25" spans="1:4" x14ac:dyDescent="0.25">
      <c r="A25" t="s">
        <v>12</v>
      </c>
      <c r="B25" s="4">
        <v>710</v>
      </c>
      <c r="C25" s="4">
        <v>680</v>
      </c>
      <c r="D25" s="4">
        <v>650</v>
      </c>
    </row>
    <row r="26" spans="1:4" x14ac:dyDescent="0.25">
      <c r="A26" s="1" t="s">
        <v>13</v>
      </c>
      <c r="B26" s="9">
        <v>390</v>
      </c>
      <c r="C26" s="9">
        <v>366</v>
      </c>
      <c r="D26" s="9">
        <v>350</v>
      </c>
    </row>
    <row r="27" spans="1:4" x14ac:dyDescent="0.25">
      <c r="A27" t="s">
        <v>14</v>
      </c>
      <c r="B27" s="8">
        <f>B25-B26</f>
        <v>320</v>
      </c>
      <c r="C27" s="8">
        <f>C25-C26</f>
        <v>314</v>
      </c>
      <c r="D27" s="8">
        <f>D25-D26</f>
        <v>300</v>
      </c>
    </row>
    <row r="28" spans="1:4" x14ac:dyDescent="0.25">
      <c r="A28" s="1" t="s">
        <v>15</v>
      </c>
      <c r="B28" s="9">
        <v>175</v>
      </c>
      <c r="C28" s="9">
        <v>170</v>
      </c>
      <c r="D28" s="9">
        <v>160</v>
      </c>
    </row>
    <row r="29" spans="1:4" x14ac:dyDescent="0.25">
      <c r="A29" t="s">
        <v>16</v>
      </c>
      <c r="B29" s="8">
        <f>B27-B28</f>
        <v>145</v>
      </c>
      <c r="C29" s="8">
        <f>C27-C28</f>
        <v>144</v>
      </c>
      <c r="D29" s="8">
        <f>D27-D28</f>
        <v>140</v>
      </c>
    </row>
    <row r="30" spans="1:4" x14ac:dyDescent="0.25">
      <c r="A30" s="1" t="s">
        <v>17</v>
      </c>
      <c r="B30" s="9">
        <v>19</v>
      </c>
      <c r="C30" s="9">
        <v>19</v>
      </c>
      <c r="D30" s="9">
        <v>21</v>
      </c>
    </row>
    <row r="31" spans="1:4" x14ac:dyDescent="0.25">
      <c r="A31" t="s">
        <v>18</v>
      </c>
      <c r="B31" s="8">
        <f>B29-B30</f>
        <v>126</v>
      </c>
      <c r="C31" s="8">
        <f>C29-C30</f>
        <v>125</v>
      </c>
      <c r="D31" s="8">
        <f>D29-D30</f>
        <v>119</v>
      </c>
    </row>
    <row r="32" spans="1:4" x14ac:dyDescent="0.25">
      <c r="A32" s="1" t="s">
        <v>19</v>
      </c>
      <c r="B32" s="9">
        <v>26</v>
      </c>
      <c r="C32" s="9">
        <v>26</v>
      </c>
      <c r="D32" s="9">
        <v>25</v>
      </c>
    </row>
    <row r="33" spans="1:4" x14ac:dyDescent="0.25">
      <c r="A33" t="s">
        <v>20</v>
      </c>
      <c r="B33" s="8">
        <f>B31-B32</f>
        <v>100</v>
      </c>
      <c r="C33" s="8">
        <f>C31-C32</f>
        <v>99</v>
      </c>
      <c r="D33" s="8">
        <f>D31-D32</f>
        <v>94</v>
      </c>
    </row>
    <row r="35" spans="1:4" x14ac:dyDescent="0.25">
      <c r="B35" s="46" t="s">
        <v>22</v>
      </c>
      <c r="C35" s="46"/>
      <c r="D35" s="46"/>
    </row>
    <row r="36" spans="1:4" x14ac:dyDescent="0.25">
      <c r="A36" s="1"/>
      <c r="B36" s="6">
        <f>B$6</f>
        <v>2016</v>
      </c>
      <c r="C36" s="6">
        <f>C$6</f>
        <v>2015</v>
      </c>
      <c r="D36" s="6">
        <f>D$6</f>
        <v>2014</v>
      </c>
    </row>
    <row r="37" spans="1:4" x14ac:dyDescent="0.25">
      <c r="A37" t="s">
        <v>21</v>
      </c>
      <c r="B37" s="4">
        <v>40</v>
      </c>
      <c r="C37" s="4">
        <v>36</v>
      </c>
      <c r="D37" s="4">
        <v>30</v>
      </c>
    </row>
    <row r="39" spans="1:4" x14ac:dyDescent="0.25">
      <c r="B39" s="46" t="s">
        <v>22</v>
      </c>
      <c r="C39" s="46"/>
      <c r="D39" s="3"/>
    </row>
    <row r="40" spans="1:4" x14ac:dyDescent="0.25">
      <c r="A40" s="2" t="s">
        <v>27</v>
      </c>
      <c r="B40" s="5">
        <f>B$6</f>
        <v>2016</v>
      </c>
      <c r="C40" s="5">
        <f>C$6</f>
        <v>2015</v>
      </c>
      <c r="D40" s="22"/>
    </row>
    <row r="41" spans="1:4" x14ac:dyDescent="0.25">
      <c r="A41" t="s">
        <v>23</v>
      </c>
      <c r="B41" s="4">
        <f>C43</f>
        <v>140</v>
      </c>
      <c r="C41" s="4">
        <v>200</v>
      </c>
      <c r="D41" s="10"/>
    </row>
    <row r="42" spans="1:4" x14ac:dyDescent="0.25">
      <c r="A42" s="1" t="s">
        <v>25</v>
      </c>
      <c r="B42" s="9">
        <v>60</v>
      </c>
      <c r="C42" s="9">
        <v>60</v>
      </c>
      <c r="D42" s="10"/>
    </row>
    <row r="43" spans="1:4" x14ac:dyDescent="0.25">
      <c r="A43" t="s">
        <v>26</v>
      </c>
      <c r="B43" s="8">
        <f>B41-B42</f>
        <v>80</v>
      </c>
      <c r="C43" s="8">
        <f>C41-C42</f>
        <v>140</v>
      </c>
      <c r="D43" s="33"/>
    </row>
    <row r="44" spans="1:4" x14ac:dyDescent="0.25">
      <c r="A44" t="s">
        <v>24</v>
      </c>
      <c r="B44" s="10">
        <v>50</v>
      </c>
      <c r="C44" s="10">
        <v>50</v>
      </c>
      <c r="D44" s="10"/>
    </row>
    <row r="46" spans="1:4" x14ac:dyDescent="0.25">
      <c r="B46" s="46" t="s">
        <v>22</v>
      </c>
      <c r="C46" s="46"/>
      <c r="D46" s="46"/>
    </row>
    <row r="47" spans="1:4" x14ac:dyDescent="0.25">
      <c r="A47" s="2" t="s">
        <v>28</v>
      </c>
      <c r="B47" s="5">
        <f>B$6</f>
        <v>2016</v>
      </c>
      <c r="C47" s="5">
        <f>C$6</f>
        <v>2015</v>
      </c>
      <c r="D47" s="5">
        <f>D$6</f>
        <v>2014</v>
      </c>
    </row>
    <row r="48" spans="1:4" x14ac:dyDescent="0.25">
      <c r="A48" t="s">
        <v>29</v>
      </c>
      <c r="B48" s="10">
        <v>20</v>
      </c>
      <c r="C48" s="10">
        <v>20</v>
      </c>
      <c r="D48" s="10">
        <v>20</v>
      </c>
    </row>
    <row r="49" spans="1:4" x14ac:dyDescent="0.25">
      <c r="A49" t="s">
        <v>30</v>
      </c>
      <c r="B49" s="10">
        <v>30</v>
      </c>
      <c r="C49" s="10">
        <v>30</v>
      </c>
      <c r="D49" s="10">
        <v>30</v>
      </c>
    </row>
    <row r="50" spans="1:4" x14ac:dyDescent="0.25">
      <c r="A50" s="1" t="s">
        <v>31</v>
      </c>
      <c r="B50" s="9">
        <v>11</v>
      </c>
      <c r="C50" s="9">
        <v>11</v>
      </c>
      <c r="D50" s="9">
        <v>10</v>
      </c>
    </row>
    <row r="51" spans="1:4" x14ac:dyDescent="0.25">
      <c r="A51" s="11" t="s">
        <v>32</v>
      </c>
      <c r="B51" s="8">
        <f>SUM(B48:B50)</f>
        <v>61</v>
      </c>
      <c r="C51" s="8">
        <f t="shared" ref="C51:D51" si="1">SUM(C48:C50)</f>
        <v>61</v>
      </c>
      <c r="D51" s="8">
        <f t="shared" si="1"/>
        <v>60</v>
      </c>
    </row>
    <row r="53" spans="1:4" x14ac:dyDescent="0.25">
      <c r="B53" s="46" t="s">
        <v>78</v>
      </c>
      <c r="C53" s="46"/>
      <c r="D53" s="46"/>
    </row>
    <row r="54" spans="1:4" x14ac:dyDescent="0.25">
      <c r="A54" s="2"/>
      <c r="B54" s="5">
        <f>B$6</f>
        <v>2016</v>
      </c>
      <c r="C54" s="5">
        <f>C$6</f>
        <v>2015</v>
      </c>
      <c r="D54" s="5">
        <f>D$6</f>
        <v>2014</v>
      </c>
    </row>
    <row r="55" spans="1:4" x14ac:dyDescent="0.25">
      <c r="A55" t="s">
        <v>33</v>
      </c>
      <c r="B55" s="14">
        <v>1100</v>
      </c>
      <c r="C55" s="14">
        <v>1100</v>
      </c>
      <c r="D55" s="14">
        <v>1000</v>
      </c>
    </row>
    <row r="56" spans="1:4" x14ac:dyDescent="0.25">
      <c r="A56" s="1" t="s">
        <v>12</v>
      </c>
      <c r="B56" s="15">
        <v>1040</v>
      </c>
      <c r="C56" s="15">
        <v>980</v>
      </c>
      <c r="D56" s="15">
        <v>900</v>
      </c>
    </row>
    <row r="57" spans="1:4" x14ac:dyDescent="0.25">
      <c r="A57" t="s">
        <v>34</v>
      </c>
      <c r="B57" s="13">
        <f>B55-B56</f>
        <v>60</v>
      </c>
      <c r="C57" s="13">
        <f t="shared" ref="C57:D57" si="2">C55-C56</f>
        <v>120</v>
      </c>
      <c r="D57" s="13">
        <f t="shared" si="2"/>
        <v>100</v>
      </c>
    </row>
    <row r="69" spans="1:4" x14ac:dyDescent="0.25">
      <c r="A69" s="48" t="s">
        <v>72</v>
      </c>
      <c r="B69" s="48"/>
      <c r="C69" s="48"/>
      <c r="D69" s="48"/>
    </row>
    <row r="70" spans="1:4" x14ac:dyDescent="0.25">
      <c r="A70" s="18" t="s">
        <v>75</v>
      </c>
      <c r="B70" s="46" t="s">
        <v>22</v>
      </c>
      <c r="C70" s="46"/>
      <c r="D70" s="46"/>
    </row>
    <row r="71" spans="1:4" x14ac:dyDescent="0.25">
      <c r="A71" s="2"/>
      <c r="B71" s="5">
        <f>B$6</f>
        <v>2016</v>
      </c>
      <c r="C71" s="5">
        <f>C$6</f>
        <v>2015</v>
      </c>
      <c r="D71" s="5">
        <f>D$6</f>
        <v>2014</v>
      </c>
    </row>
    <row r="72" spans="1:4" x14ac:dyDescent="0.25">
      <c r="A72" t="s">
        <v>69</v>
      </c>
      <c r="B72" s="12">
        <f>B50*1000</f>
        <v>11000</v>
      </c>
      <c r="C72" s="12">
        <f t="shared" ref="C72:D72" si="3">C50*1000</f>
        <v>11000</v>
      </c>
      <c r="D72" s="12">
        <f t="shared" si="3"/>
        <v>10000</v>
      </c>
    </row>
    <row r="73" spans="1:4" x14ac:dyDescent="0.25">
      <c r="A73" s="1" t="s">
        <v>33</v>
      </c>
      <c r="B73" s="26">
        <f>B55</f>
        <v>1100</v>
      </c>
      <c r="C73" s="26">
        <f>C55</f>
        <v>1100</v>
      </c>
      <c r="D73" s="26">
        <f>D55</f>
        <v>1000</v>
      </c>
    </row>
    <row r="74" spans="1:4" x14ac:dyDescent="0.25">
      <c r="A74" s="17" t="s">
        <v>70</v>
      </c>
      <c r="B74" s="27">
        <f>B72/B73</f>
        <v>10</v>
      </c>
      <c r="C74" s="27">
        <f>C72/C73</f>
        <v>10</v>
      </c>
      <c r="D74" s="27">
        <f>D72/D73</f>
        <v>10</v>
      </c>
    </row>
    <row r="75" spans="1:4" x14ac:dyDescent="0.25">
      <c r="A75" s="28" t="s">
        <v>49</v>
      </c>
      <c r="B75" s="26">
        <f>B56</f>
        <v>1040</v>
      </c>
      <c r="C75" s="26">
        <f>C56</f>
        <v>980</v>
      </c>
      <c r="D75" s="26">
        <f>D56</f>
        <v>900</v>
      </c>
    </row>
    <row r="76" spans="1:4" x14ac:dyDescent="0.25">
      <c r="A76" t="s">
        <v>80</v>
      </c>
      <c r="B76" s="33">
        <f>B74*B75</f>
        <v>10400</v>
      </c>
      <c r="C76" s="33">
        <f t="shared" ref="C76:D76" si="4">C74*C75</f>
        <v>9800</v>
      </c>
      <c r="D76" s="33">
        <f t="shared" si="4"/>
        <v>9000</v>
      </c>
    </row>
    <row r="77" spans="1:4" x14ac:dyDescent="0.25">
      <c r="A77" s="42" t="s">
        <v>81</v>
      </c>
      <c r="B77" s="43">
        <f>B76/1000</f>
        <v>10.4</v>
      </c>
      <c r="C77" s="43">
        <f t="shared" ref="C77:D77" si="5">C76/1000</f>
        <v>9.8000000000000007</v>
      </c>
      <c r="D77" s="44">
        <f t="shared" si="5"/>
        <v>9</v>
      </c>
    </row>
    <row r="78" spans="1:4" x14ac:dyDescent="0.25">
      <c r="A78" s="17" t="s">
        <v>48</v>
      </c>
      <c r="B78" s="27">
        <f>B74</f>
        <v>10</v>
      </c>
      <c r="C78" s="27">
        <f>C74</f>
        <v>10</v>
      </c>
      <c r="D78" s="27">
        <f>D74</f>
        <v>10</v>
      </c>
    </row>
    <row r="79" spans="1:4" x14ac:dyDescent="0.25">
      <c r="A79" s="1" t="s">
        <v>50</v>
      </c>
      <c r="B79" s="26">
        <f>B57</f>
        <v>60</v>
      </c>
      <c r="C79" s="26">
        <f>C57</f>
        <v>120</v>
      </c>
      <c r="D79" s="26">
        <f>D57</f>
        <v>100</v>
      </c>
    </row>
    <row r="80" spans="1:4" x14ac:dyDescent="0.25">
      <c r="A80" t="s">
        <v>62</v>
      </c>
      <c r="B80" s="41">
        <f>B78*B79</f>
        <v>600</v>
      </c>
      <c r="C80" s="41">
        <f t="shared" ref="C80:D80" si="6">C78*C79</f>
        <v>1200</v>
      </c>
      <c r="D80" s="41">
        <f t="shared" si="6"/>
        <v>1000</v>
      </c>
    </row>
    <row r="81" spans="1:4" x14ac:dyDescent="0.25">
      <c r="A81" s="42" t="s">
        <v>79</v>
      </c>
      <c r="B81" s="43">
        <f>B80/1000</f>
        <v>0.6</v>
      </c>
      <c r="C81" s="43">
        <f t="shared" ref="C81:D81" si="7">C80/1000</f>
        <v>1.2</v>
      </c>
      <c r="D81" s="44">
        <f t="shared" si="7"/>
        <v>1</v>
      </c>
    </row>
    <row r="82" spans="1:4" x14ac:dyDescent="0.25">
      <c r="A82" s="39" t="s">
        <v>77</v>
      </c>
      <c r="B82" s="12"/>
      <c r="C82" s="12"/>
      <c r="D82" s="12"/>
    </row>
    <row r="83" spans="1:4" x14ac:dyDescent="0.25">
      <c r="A83" s="40" t="s">
        <v>71</v>
      </c>
      <c r="B83" s="12"/>
      <c r="C83" s="12"/>
      <c r="D83" s="12"/>
    </row>
    <row r="85" spans="1:4" x14ac:dyDescent="0.25">
      <c r="A85" s="18"/>
      <c r="B85" s="46" t="s">
        <v>22</v>
      </c>
      <c r="C85" s="46"/>
      <c r="D85" s="46"/>
    </row>
    <row r="86" spans="1:4" x14ac:dyDescent="0.25">
      <c r="A86" s="2" t="s">
        <v>13</v>
      </c>
      <c r="B86" s="5">
        <f>B$6</f>
        <v>2016</v>
      </c>
      <c r="C86" s="5">
        <f>C$6</f>
        <v>2015</v>
      </c>
      <c r="D86" s="5">
        <f>D$6</f>
        <v>2014</v>
      </c>
    </row>
    <row r="87" spans="1:4" x14ac:dyDescent="0.25">
      <c r="A87" t="s">
        <v>53</v>
      </c>
      <c r="B87" s="12">
        <f>B26</f>
        <v>390</v>
      </c>
      <c r="C87" s="12">
        <f>C26</f>
        <v>366</v>
      </c>
      <c r="D87" s="12">
        <f>D26</f>
        <v>350</v>
      </c>
    </row>
    <row r="88" spans="1:4" x14ac:dyDescent="0.25">
      <c r="A88" s="1" t="s">
        <v>28</v>
      </c>
      <c r="B88" s="19">
        <f>B77</f>
        <v>10.4</v>
      </c>
      <c r="C88" s="19">
        <f>C77</f>
        <v>9.8000000000000007</v>
      </c>
      <c r="D88" s="19">
        <f>D77</f>
        <v>9</v>
      </c>
    </row>
    <row r="89" spans="1:4" x14ac:dyDescent="0.25">
      <c r="A89" s="18" t="s">
        <v>51</v>
      </c>
      <c r="B89" s="24">
        <f>SUM(B87:B88)</f>
        <v>400.4</v>
      </c>
      <c r="C89" s="24">
        <f>SUM(C87:C88)</f>
        <v>375.8</v>
      </c>
      <c r="D89" s="24">
        <f>SUM(D87:D88)</f>
        <v>359</v>
      </c>
    </row>
    <row r="91" spans="1:4" x14ac:dyDescent="0.25">
      <c r="A91" s="18"/>
      <c r="B91" s="46" t="s">
        <v>22</v>
      </c>
      <c r="C91" s="46"/>
      <c r="D91" s="46"/>
    </row>
    <row r="92" spans="1:4" x14ac:dyDescent="0.25">
      <c r="A92" s="5" t="s">
        <v>15</v>
      </c>
      <c r="B92" s="5">
        <f>B$6</f>
        <v>2016</v>
      </c>
      <c r="C92" s="5">
        <f>C$6</f>
        <v>2015</v>
      </c>
      <c r="D92" s="5">
        <f>D$6</f>
        <v>2014</v>
      </c>
    </row>
    <row r="93" spans="1:4" x14ac:dyDescent="0.25">
      <c r="A93" t="s">
        <v>52</v>
      </c>
      <c r="B93" s="12">
        <f>B28</f>
        <v>175</v>
      </c>
      <c r="C93" s="12">
        <f>C28</f>
        <v>170</v>
      </c>
      <c r="D93" s="12">
        <f>D28</f>
        <v>160</v>
      </c>
    </row>
    <row r="94" spans="1:4" x14ac:dyDescent="0.25">
      <c r="A94" t="s">
        <v>76</v>
      </c>
      <c r="B94" s="12">
        <f>-B37</f>
        <v>-40</v>
      </c>
      <c r="C94" s="12">
        <f>-C37</f>
        <v>-36</v>
      </c>
      <c r="D94" s="12">
        <f>-D37</f>
        <v>-30</v>
      </c>
    </row>
    <row r="95" spans="1:4" x14ac:dyDescent="0.25">
      <c r="A95" t="s">
        <v>54</v>
      </c>
      <c r="B95" s="12">
        <f>-B48</f>
        <v>-20</v>
      </c>
      <c r="C95" s="12">
        <f>-C48</f>
        <v>-20</v>
      </c>
      <c r="D95" s="12">
        <f>-D48</f>
        <v>-20</v>
      </c>
    </row>
    <row r="96" spans="1:4" x14ac:dyDescent="0.25">
      <c r="A96" t="s">
        <v>55</v>
      </c>
      <c r="B96" s="12">
        <f>-B77</f>
        <v>-10.4</v>
      </c>
      <c r="C96" s="12">
        <f>-C77</f>
        <v>-9.8000000000000007</v>
      </c>
      <c r="D96" s="12">
        <f>-D77</f>
        <v>-9</v>
      </c>
    </row>
    <row r="97" spans="1:4" x14ac:dyDescent="0.25">
      <c r="A97" s="1" t="s">
        <v>56</v>
      </c>
      <c r="B97" s="19">
        <f>-B81</f>
        <v>-0.6</v>
      </c>
      <c r="C97" s="19">
        <f>-C81</f>
        <v>-1.2</v>
      </c>
      <c r="D97" s="19">
        <f>-D81</f>
        <v>-1</v>
      </c>
    </row>
    <row r="98" spans="1:4" x14ac:dyDescent="0.25">
      <c r="A98" s="18" t="s">
        <v>37</v>
      </c>
      <c r="B98" s="24">
        <f>SUM(B93:B97)</f>
        <v>104</v>
      </c>
      <c r="C98" s="24">
        <f>SUM(C93:C97)</f>
        <v>103</v>
      </c>
      <c r="D98" s="24">
        <f>SUM(D93:D97)</f>
        <v>100</v>
      </c>
    </row>
    <row r="100" spans="1:4" x14ac:dyDescent="0.25">
      <c r="A100" s="18"/>
      <c r="B100" s="46" t="s">
        <v>22</v>
      </c>
      <c r="C100" s="46"/>
      <c r="D100" s="46"/>
    </row>
    <row r="101" spans="1:4" x14ac:dyDescent="0.25">
      <c r="A101" s="2" t="s">
        <v>19</v>
      </c>
      <c r="B101" s="5">
        <f>B$6</f>
        <v>2016</v>
      </c>
      <c r="C101" s="5">
        <f>C$6</f>
        <v>2015</v>
      </c>
      <c r="D101" s="5">
        <f>D$6</f>
        <v>2014</v>
      </c>
    </row>
    <row r="102" spans="1:4" s="17" customFormat="1" x14ac:dyDescent="0.25">
      <c r="A102" s="17" t="s">
        <v>38</v>
      </c>
      <c r="B102" s="23">
        <f>B32</f>
        <v>26</v>
      </c>
      <c r="C102" s="23">
        <f>C32</f>
        <v>26</v>
      </c>
      <c r="D102" s="23">
        <f>D32</f>
        <v>25</v>
      </c>
    </row>
    <row r="103" spans="1:4" x14ac:dyDescent="0.25">
      <c r="A103" s="1" t="s">
        <v>39</v>
      </c>
      <c r="B103" s="19">
        <f>B31</f>
        <v>126</v>
      </c>
      <c r="C103" s="19">
        <f>C31</f>
        <v>125</v>
      </c>
      <c r="D103" s="19">
        <f>D31</f>
        <v>119</v>
      </c>
    </row>
    <row r="104" spans="1:4" x14ac:dyDescent="0.25">
      <c r="A104" t="s">
        <v>40</v>
      </c>
      <c r="B104" s="21">
        <f>B102/B103</f>
        <v>0.20634920634920634</v>
      </c>
      <c r="C104" s="21">
        <f>C102/C103</f>
        <v>0.20799999999999999</v>
      </c>
      <c r="D104" s="21">
        <f>D102/D103</f>
        <v>0.21008403361344538</v>
      </c>
    </row>
    <row r="105" spans="1:4" x14ac:dyDescent="0.25">
      <c r="B105" s="21"/>
      <c r="C105" s="21"/>
      <c r="D105" s="21"/>
    </row>
    <row r="106" spans="1:4" x14ac:dyDescent="0.25">
      <c r="A106" t="s">
        <v>63</v>
      </c>
      <c r="B106" s="23">
        <f>B193</f>
        <v>205.60000000000002</v>
      </c>
      <c r="C106" s="23">
        <f>C193</f>
        <v>201.2</v>
      </c>
      <c r="D106" s="23">
        <f>D193</f>
        <v>191</v>
      </c>
    </row>
    <row r="107" spans="1:4" x14ac:dyDescent="0.25">
      <c r="A107" s="1" t="s">
        <v>40</v>
      </c>
      <c r="B107" s="34">
        <f>B104</f>
        <v>0.20634920634920634</v>
      </c>
      <c r="C107" s="34">
        <f>C104</f>
        <v>0.20799999999999999</v>
      </c>
      <c r="D107" s="34">
        <f>D104</f>
        <v>0.21008403361344538</v>
      </c>
    </row>
    <row r="108" spans="1:4" x14ac:dyDescent="0.25">
      <c r="A108" s="37" t="s">
        <v>41</v>
      </c>
      <c r="B108" s="38">
        <f>B106*B107</f>
        <v>42.425396825396831</v>
      </c>
      <c r="C108" s="38">
        <f>C106*C107</f>
        <v>41.849599999999995</v>
      </c>
      <c r="D108" s="38">
        <f>D106*D107</f>
        <v>40.12605042016807</v>
      </c>
    </row>
    <row r="109" spans="1:4" x14ac:dyDescent="0.25">
      <c r="B109" s="21"/>
      <c r="C109" s="21"/>
    </row>
    <row r="110" spans="1:4" x14ac:dyDescent="0.25">
      <c r="A110" s="18"/>
      <c r="B110" s="46" t="s">
        <v>22</v>
      </c>
      <c r="C110" s="46"/>
      <c r="D110" s="46"/>
    </row>
    <row r="111" spans="1:4" x14ac:dyDescent="0.25">
      <c r="A111" s="5" t="s">
        <v>1</v>
      </c>
      <c r="B111" s="5">
        <f>B$6</f>
        <v>2016</v>
      </c>
      <c r="C111" s="5">
        <f>C$6</f>
        <v>2015</v>
      </c>
      <c r="D111" s="5">
        <f>D$6</f>
        <v>2014</v>
      </c>
    </row>
    <row r="112" spans="1:4" x14ac:dyDescent="0.25">
      <c r="A112" t="s">
        <v>46</v>
      </c>
      <c r="B112" s="8">
        <f>B7</f>
        <v>760</v>
      </c>
      <c r="C112" s="8">
        <f>C7</f>
        <v>680</v>
      </c>
      <c r="D112" s="8">
        <f>D7</f>
        <v>590</v>
      </c>
    </row>
    <row r="113" spans="1:4" x14ac:dyDescent="0.25">
      <c r="A113" s="1" t="s">
        <v>54</v>
      </c>
      <c r="B113" s="19">
        <f>-B95</f>
        <v>20</v>
      </c>
      <c r="C113" s="19">
        <f>-C95</f>
        <v>20</v>
      </c>
      <c r="D113" s="19">
        <f>-D95</f>
        <v>20</v>
      </c>
    </row>
    <row r="114" spans="1:4" x14ac:dyDescent="0.25">
      <c r="A114" s="18" t="s">
        <v>47</v>
      </c>
      <c r="B114" s="24">
        <f>SUM(B112:B113)</f>
        <v>780</v>
      </c>
      <c r="C114" s="24">
        <f>SUM(C112:C113)</f>
        <v>700</v>
      </c>
      <c r="D114" s="24">
        <f>SUM(D112:D113)</f>
        <v>610</v>
      </c>
    </row>
    <row r="116" spans="1:4" x14ac:dyDescent="0.25">
      <c r="A116" s="18"/>
      <c r="B116" s="46" t="s">
        <v>22</v>
      </c>
      <c r="C116" s="46"/>
      <c r="D116" s="46"/>
    </row>
    <row r="117" spans="1:4" x14ac:dyDescent="0.25">
      <c r="A117" s="5" t="s">
        <v>2</v>
      </c>
      <c r="B117" s="5">
        <f>B$6</f>
        <v>2016</v>
      </c>
      <c r="C117" s="5">
        <f>C$6</f>
        <v>2015</v>
      </c>
      <c r="D117" s="5">
        <f>D$6</f>
        <v>2014</v>
      </c>
    </row>
    <row r="118" spans="1:4" x14ac:dyDescent="0.25">
      <c r="A118" t="s">
        <v>61</v>
      </c>
      <c r="B118" s="8">
        <f>B8</f>
        <v>300</v>
      </c>
      <c r="C118" s="8">
        <f>C8</f>
        <v>270</v>
      </c>
      <c r="D118" s="8">
        <f>D8</f>
        <v>250</v>
      </c>
    </row>
    <row r="119" spans="1:4" x14ac:dyDescent="0.25">
      <c r="A119" s="1" t="s">
        <v>56</v>
      </c>
      <c r="B119" s="19">
        <f>-B97</f>
        <v>0.6</v>
      </c>
      <c r="C119" s="19">
        <f t="shared" ref="C119:D119" si="8">-C97</f>
        <v>1.2</v>
      </c>
      <c r="D119" s="19">
        <f t="shared" si="8"/>
        <v>1</v>
      </c>
    </row>
    <row r="120" spans="1:4" x14ac:dyDescent="0.25">
      <c r="A120" s="18" t="s">
        <v>64</v>
      </c>
      <c r="B120" s="24">
        <f>SUM(B118:B119)</f>
        <v>300.60000000000002</v>
      </c>
      <c r="C120" s="24">
        <f>SUM(C118:C119)</f>
        <v>271.2</v>
      </c>
      <c r="D120" s="24">
        <f>SUM(D118:D119)</f>
        <v>251</v>
      </c>
    </row>
    <row r="122" spans="1:4" x14ac:dyDescent="0.25">
      <c r="A122" s="18"/>
      <c r="B122" s="46" t="s">
        <v>22</v>
      </c>
      <c r="C122" s="46"/>
      <c r="D122" s="46"/>
    </row>
    <row r="123" spans="1:4" x14ac:dyDescent="0.25">
      <c r="A123" s="5" t="s">
        <v>5</v>
      </c>
      <c r="B123" s="5">
        <f>B$6</f>
        <v>2016</v>
      </c>
      <c r="C123" s="5">
        <f>C$6</f>
        <v>2015</v>
      </c>
      <c r="D123" s="5">
        <f>D$6</f>
        <v>2014</v>
      </c>
    </row>
    <row r="124" spans="1:4" x14ac:dyDescent="0.25">
      <c r="A124" t="s">
        <v>58</v>
      </c>
      <c r="B124" s="12">
        <f>B33</f>
        <v>100</v>
      </c>
      <c r="C124" s="12">
        <f>C33</f>
        <v>99</v>
      </c>
      <c r="D124" s="12">
        <f>D33</f>
        <v>94</v>
      </c>
    </row>
    <row r="125" spans="1:4" x14ac:dyDescent="0.25">
      <c r="A125" s="1" t="s">
        <v>65</v>
      </c>
      <c r="B125" s="19">
        <f>B197</f>
        <v>144.17460317460319</v>
      </c>
      <c r="C125" s="19">
        <f>C197</f>
        <v>140.35039999999998</v>
      </c>
      <c r="D125" s="19">
        <f>D197</f>
        <v>129.87394957983193</v>
      </c>
    </row>
    <row r="126" spans="1:4" x14ac:dyDescent="0.25">
      <c r="A126" t="s">
        <v>59</v>
      </c>
      <c r="B126" s="12">
        <f>B125-B124</f>
        <v>44.174603174603192</v>
      </c>
      <c r="C126" s="12">
        <f>C125-C124</f>
        <v>41.350399999999979</v>
      </c>
      <c r="D126" s="12">
        <f>D125-D124</f>
        <v>35.87394957983193</v>
      </c>
    </row>
    <row r="127" spans="1:4" x14ac:dyDescent="0.25">
      <c r="A127" s="1" t="s">
        <v>21</v>
      </c>
      <c r="B127" s="19">
        <f>-B37</f>
        <v>-40</v>
      </c>
      <c r="C127" s="19">
        <f t="shared" ref="C127:D127" si="9">-C37</f>
        <v>-36</v>
      </c>
      <c r="D127" s="19">
        <f t="shared" si="9"/>
        <v>-30</v>
      </c>
    </row>
    <row r="128" spans="1:4" x14ac:dyDescent="0.25">
      <c r="A128" t="s">
        <v>82</v>
      </c>
      <c r="B128" s="12">
        <f>SUM(B126:B127)</f>
        <v>4.1746031746031917</v>
      </c>
      <c r="C128" s="12">
        <f t="shared" ref="C128:D128" si="10">SUM(C126:C127)</f>
        <v>5.3503999999999792</v>
      </c>
      <c r="D128" s="12">
        <f t="shared" si="10"/>
        <v>5.8739495798319297</v>
      </c>
    </row>
    <row r="129" spans="1:4" x14ac:dyDescent="0.25">
      <c r="A129" s="1" t="s">
        <v>57</v>
      </c>
      <c r="B129" s="19">
        <f>B13</f>
        <v>439</v>
      </c>
      <c r="C129" s="19">
        <f>C13</f>
        <v>339</v>
      </c>
      <c r="D129" s="19">
        <f>D13</f>
        <v>240</v>
      </c>
    </row>
    <row r="130" spans="1:4" x14ac:dyDescent="0.25">
      <c r="A130" s="18" t="s">
        <v>66</v>
      </c>
      <c r="B130" s="24">
        <f>SUM(B128:B129)</f>
        <v>443.17460317460319</v>
      </c>
      <c r="C130" s="24">
        <f>SUM(C128:C129)</f>
        <v>344.35039999999998</v>
      </c>
      <c r="D130" s="24">
        <f>SUM(D128:D129)</f>
        <v>245.87394957983193</v>
      </c>
    </row>
    <row r="132" spans="1:4" x14ac:dyDescent="0.25">
      <c r="A132" s="18"/>
      <c r="B132" s="46" t="s">
        <v>22</v>
      </c>
      <c r="C132" s="46"/>
      <c r="D132" s="46"/>
    </row>
    <row r="133" spans="1:4" x14ac:dyDescent="0.25">
      <c r="A133" s="5" t="s">
        <v>7</v>
      </c>
      <c r="B133" s="5">
        <f>B$6</f>
        <v>2016</v>
      </c>
      <c r="C133" s="5">
        <f>C$6</f>
        <v>2015</v>
      </c>
      <c r="D133" s="5">
        <f>D$6</f>
        <v>2014</v>
      </c>
    </row>
    <row r="134" spans="1:4" x14ac:dyDescent="0.25">
      <c r="A134" t="s">
        <v>43</v>
      </c>
      <c r="B134" s="12">
        <f>B16</f>
        <v>245</v>
      </c>
      <c r="C134" s="12">
        <f>C16</f>
        <v>240</v>
      </c>
      <c r="D134" s="12">
        <f>D16</f>
        <v>220</v>
      </c>
    </row>
    <row r="135" spans="1:4" x14ac:dyDescent="0.25">
      <c r="A135" s="1" t="s">
        <v>73</v>
      </c>
      <c r="B135" s="19">
        <f>-B44</f>
        <v>-50</v>
      </c>
      <c r="C135" s="19">
        <f>-C44</f>
        <v>-50</v>
      </c>
      <c r="D135" s="19">
        <f>-D44</f>
        <v>0</v>
      </c>
    </row>
    <row r="136" spans="1:4" x14ac:dyDescent="0.25">
      <c r="A136" s="18" t="s">
        <v>44</v>
      </c>
      <c r="B136" s="24">
        <f>SUM(B134:B135)</f>
        <v>195</v>
      </c>
      <c r="C136" s="24">
        <f>SUM(C134:C135)</f>
        <v>190</v>
      </c>
      <c r="D136" s="24">
        <f>SUM(D134:D135)</f>
        <v>220</v>
      </c>
    </row>
    <row r="137" spans="1:4" x14ac:dyDescent="0.25">
      <c r="A137" s="22"/>
      <c r="B137" s="22"/>
      <c r="C137" s="22"/>
    </row>
    <row r="138" spans="1:4" x14ac:dyDescent="0.25">
      <c r="A138" s="18"/>
      <c r="B138" s="46" t="s">
        <v>22</v>
      </c>
      <c r="C138" s="46"/>
      <c r="D138" s="46"/>
    </row>
    <row r="139" spans="1:4" x14ac:dyDescent="0.25">
      <c r="A139" s="5" t="s">
        <v>83</v>
      </c>
      <c r="B139" s="5">
        <f>B$6</f>
        <v>2016</v>
      </c>
      <c r="C139" s="5">
        <f>C$6</f>
        <v>2015</v>
      </c>
      <c r="D139" s="5">
        <f>D$6</f>
        <v>2014</v>
      </c>
    </row>
    <row r="140" spans="1:4" x14ac:dyDescent="0.25">
      <c r="A140" s="20" t="s">
        <v>38</v>
      </c>
      <c r="B140" s="12">
        <f>B32</f>
        <v>26</v>
      </c>
      <c r="C140" s="12">
        <f>C32</f>
        <v>26</v>
      </c>
      <c r="D140" s="12">
        <f>D32</f>
        <v>25</v>
      </c>
    </row>
    <row r="141" spans="1:4" x14ac:dyDescent="0.25">
      <c r="A141" s="25" t="s">
        <v>41</v>
      </c>
      <c r="B141" s="19">
        <f>B196</f>
        <v>42.425396825396831</v>
      </c>
      <c r="C141" s="19">
        <f>C196</f>
        <v>41.849599999999995</v>
      </c>
      <c r="D141" s="19">
        <f>D196</f>
        <v>40.12605042016807</v>
      </c>
    </row>
    <row r="142" spans="1:4" x14ac:dyDescent="0.25">
      <c r="A142" s="20" t="s">
        <v>60</v>
      </c>
      <c r="B142" s="12">
        <f>B141-B140</f>
        <v>16.425396825396831</v>
      </c>
      <c r="C142" s="12">
        <f>C141-C140</f>
        <v>15.849599999999995</v>
      </c>
      <c r="D142" s="12">
        <f>D141-D140</f>
        <v>15.12605042016807</v>
      </c>
    </row>
    <row r="143" spans="1:4" x14ac:dyDescent="0.25">
      <c r="A143" s="18"/>
    </row>
    <row r="144" spans="1:4" x14ac:dyDescent="0.25">
      <c r="B144" s="46" t="s">
        <v>22</v>
      </c>
      <c r="C144" s="46"/>
      <c r="D144" s="46"/>
    </row>
    <row r="145" spans="1:4" x14ac:dyDescent="0.25">
      <c r="A145" s="5" t="s">
        <v>8</v>
      </c>
      <c r="B145" s="5">
        <f>B$6</f>
        <v>2016</v>
      </c>
      <c r="C145" s="5">
        <f>C$6</f>
        <v>2015</v>
      </c>
      <c r="D145" s="5">
        <f>D$6</f>
        <v>2014</v>
      </c>
    </row>
    <row r="146" spans="1:4" x14ac:dyDescent="0.25">
      <c r="A146" t="s">
        <v>42</v>
      </c>
      <c r="B146" s="12">
        <f>B17</f>
        <v>156</v>
      </c>
      <c r="C146" s="12">
        <f>C17</f>
        <v>151</v>
      </c>
      <c r="D146" s="12">
        <f>D17</f>
        <v>160</v>
      </c>
    </row>
    <row r="147" spans="1:4" x14ac:dyDescent="0.25">
      <c r="A147" s="17" t="s">
        <v>73</v>
      </c>
      <c r="B147" s="23">
        <f>-B135</f>
        <v>50</v>
      </c>
      <c r="C147" s="23">
        <f>-C135</f>
        <v>50</v>
      </c>
      <c r="D147" s="23">
        <f>-D135</f>
        <v>0</v>
      </c>
    </row>
    <row r="148" spans="1:4" x14ac:dyDescent="0.25">
      <c r="A148" s="1" t="s">
        <v>68</v>
      </c>
      <c r="B148" s="19">
        <f>B142</f>
        <v>16.425396825396831</v>
      </c>
      <c r="C148" s="19">
        <f>C142</f>
        <v>15.849599999999995</v>
      </c>
      <c r="D148" s="19">
        <f>D142</f>
        <v>15.12605042016807</v>
      </c>
    </row>
    <row r="149" spans="1:4" x14ac:dyDescent="0.25">
      <c r="A149" s="18" t="s">
        <v>45</v>
      </c>
      <c r="B149" s="24">
        <f>SUM(B146:B148)</f>
        <v>222.42539682539683</v>
      </c>
      <c r="C149" s="24">
        <f t="shared" ref="C149:D149" si="11">SUM(C146:C148)</f>
        <v>216.84960000000001</v>
      </c>
      <c r="D149" s="24">
        <f t="shared" si="11"/>
        <v>175.12605042016807</v>
      </c>
    </row>
    <row r="150" spans="1:4" x14ac:dyDescent="0.25">
      <c r="A150" s="22"/>
      <c r="B150" s="22"/>
      <c r="C150" s="22"/>
    </row>
    <row r="168" spans="1:4" x14ac:dyDescent="0.25">
      <c r="A168" s="48" t="s">
        <v>67</v>
      </c>
      <c r="B168" s="48"/>
      <c r="C168" s="48"/>
      <c r="D168" s="48"/>
    </row>
    <row r="169" spans="1:4" x14ac:dyDescent="0.25">
      <c r="B169" s="46" t="s">
        <v>22</v>
      </c>
      <c r="C169" s="46"/>
      <c r="D169" s="46"/>
    </row>
    <row r="170" spans="1:4" x14ac:dyDescent="0.25">
      <c r="A170" s="2" t="s">
        <v>0</v>
      </c>
      <c r="B170" s="5">
        <f>B$6</f>
        <v>2016</v>
      </c>
      <c r="C170" s="5">
        <f>C$6</f>
        <v>2015</v>
      </c>
      <c r="D170" s="5">
        <f>D$6</f>
        <v>2014</v>
      </c>
    </row>
    <row r="171" spans="1:4" x14ac:dyDescent="0.25">
      <c r="A171" t="s">
        <v>1</v>
      </c>
      <c r="B171" s="35">
        <f>B114</f>
        <v>780</v>
      </c>
      <c r="C171" s="35">
        <f>C114</f>
        <v>700</v>
      </c>
      <c r="D171" s="35">
        <f>D114</f>
        <v>610</v>
      </c>
    </row>
    <row r="172" spans="1:4" x14ac:dyDescent="0.25">
      <c r="A172" s="1" t="s">
        <v>2</v>
      </c>
      <c r="B172" s="32">
        <f>B120</f>
        <v>300.60000000000002</v>
      </c>
      <c r="C172" s="32">
        <f>C120</f>
        <v>271.2</v>
      </c>
      <c r="D172" s="32">
        <f>D120</f>
        <v>251</v>
      </c>
    </row>
    <row r="173" spans="1:4" x14ac:dyDescent="0.25">
      <c r="A173" t="s">
        <v>3</v>
      </c>
      <c r="B173" s="8">
        <f>SUM(B171:B172)</f>
        <v>1080.5999999999999</v>
      </c>
      <c r="C173" s="8">
        <f>SUM(C171:C172)</f>
        <v>971.2</v>
      </c>
      <c r="D173" s="8">
        <f>SUM(D171:D172)</f>
        <v>861</v>
      </c>
    </row>
    <row r="175" spans="1:4" x14ac:dyDescent="0.25">
      <c r="A175" t="s">
        <v>4</v>
      </c>
      <c r="B175" s="36">
        <f t="shared" ref="B175:D176" si="12">B11</f>
        <v>60</v>
      </c>
      <c r="C175" s="36">
        <f t="shared" si="12"/>
        <v>60</v>
      </c>
      <c r="D175" s="36">
        <f t="shared" si="12"/>
        <v>60</v>
      </c>
    </row>
    <row r="176" spans="1:4" x14ac:dyDescent="0.25">
      <c r="A176" t="s">
        <v>35</v>
      </c>
      <c r="B176" s="36">
        <f t="shared" si="12"/>
        <v>160</v>
      </c>
      <c r="C176" s="36">
        <f t="shared" si="12"/>
        <v>160</v>
      </c>
      <c r="D176" s="36">
        <f t="shared" si="12"/>
        <v>160</v>
      </c>
    </row>
    <row r="177" spans="1:4" x14ac:dyDescent="0.25">
      <c r="A177" s="1" t="s">
        <v>5</v>
      </c>
      <c r="B177" s="32">
        <f>B130</f>
        <v>443.17460317460319</v>
      </c>
      <c r="C177" s="32">
        <f>C130</f>
        <v>344.35039999999998</v>
      </c>
      <c r="D177" s="32">
        <f>D130</f>
        <v>245.87394957983193</v>
      </c>
    </row>
    <row r="178" spans="1:4" x14ac:dyDescent="0.25">
      <c r="A178" t="s">
        <v>6</v>
      </c>
      <c r="B178" s="8">
        <f>SUM(B175:B177)</f>
        <v>663.17460317460313</v>
      </c>
      <c r="C178" s="8">
        <f>SUM(C175:C177)</f>
        <v>564.35040000000004</v>
      </c>
      <c r="D178" s="8">
        <f>SUM(D175:D177)</f>
        <v>465.8739495798319</v>
      </c>
    </row>
    <row r="179" spans="1:4" x14ac:dyDescent="0.25">
      <c r="B179" s="8"/>
      <c r="C179" s="8"/>
      <c r="D179" s="33"/>
    </row>
    <row r="180" spans="1:4" x14ac:dyDescent="0.25">
      <c r="A180" t="s">
        <v>7</v>
      </c>
      <c r="B180" s="45">
        <f>B136</f>
        <v>195</v>
      </c>
      <c r="C180" s="45">
        <f>C136</f>
        <v>190</v>
      </c>
      <c r="D180" s="45">
        <f>D136</f>
        <v>220</v>
      </c>
    </row>
    <row r="181" spans="1:4" x14ac:dyDescent="0.25">
      <c r="A181" s="1" t="s">
        <v>8</v>
      </c>
      <c r="B181" s="32">
        <f>B149</f>
        <v>222.42539682539683</v>
      </c>
      <c r="C181" s="32">
        <f>C149</f>
        <v>216.84960000000001</v>
      </c>
      <c r="D181" s="32">
        <f>D149</f>
        <v>175.12605042016807</v>
      </c>
    </row>
    <row r="182" spans="1:4" x14ac:dyDescent="0.25">
      <c r="A182" s="1" t="s">
        <v>9</v>
      </c>
      <c r="B182" s="16">
        <f>SUM(B180:B181)</f>
        <v>417.42539682539683</v>
      </c>
      <c r="C182" s="16">
        <f>SUM(C180:C181)</f>
        <v>406.84960000000001</v>
      </c>
      <c r="D182" s="16">
        <f>SUM(D180:D181)</f>
        <v>395.1260504201681</v>
      </c>
    </row>
    <row r="183" spans="1:4" x14ac:dyDescent="0.25">
      <c r="A183" t="s">
        <v>10</v>
      </c>
      <c r="B183" s="8">
        <f>B182+B178</f>
        <v>1080.5999999999999</v>
      </c>
      <c r="C183" s="8">
        <f>C182+C178</f>
        <v>971.2</v>
      </c>
      <c r="D183" s="8">
        <f>D182+D178</f>
        <v>861</v>
      </c>
    </row>
    <row r="184" spans="1:4" x14ac:dyDescent="0.25">
      <c r="B184" s="8"/>
      <c r="C184" s="8"/>
      <c r="D184" s="8"/>
    </row>
    <row r="185" spans="1:4" x14ac:dyDescent="0.25">
      <c r="A185" t="s">
        <v>36</v>
      </c>
      <c r="B185" s="29">
        <f>B173-B183</f>
        <v>0</v>
      </c>
      <c r="C185" s="29">
        <f>C173-C183</f>
        <v>0</v>
      </c>
      <c r="D185" s="29">
        <f>D173-D183</f>
        <v>0</v>
      </c>
    </row>
    <row r="187" spans="1:4" x14ac:dyDescent="0.25">
      <c r="B187" s="46" t="s">
        <v>22</v>
      </c>
      <c r="C187" s="46"/>
      <c r="D187" s="46"/>
    </row>
    <row r="188" spans="1:4" x14ac:dyDescent="0.25">
      <c r="A188" s="2" t="s">
        <v>11</v>
      </c>
      <c r="B188" s="5">
        <f>B$6</f>
        <v>2016</v>
      </c>
      <c r="C188" s="5">
        <f>C$6</f>
        <v>2015</v>
      </c>
      <c r="D188" s="5">
        <f>D$6</f>
        <v>2014</v>
      </c>
    </row>
    <row r="189" spans="1:4" x14ac:dyDescent="0.25">
      <c r="A189" t="s">
        <v>12</v>
      </c>
      <c r="B189" s="30">
        <f>B25</f>
        <v>710</v>
      </c>
      <c r="C189" s="30">
        <f>C25</f>
        <v>680</v>
      </c>
      <c r="D189" s="30">
        <f>D25</f>
        <v>650</v>
      </c>
    </row>
    <row r="190" spans="1:4" x14ac:dyDescent="0.25">
      <c r="A190" s="1" t="s">
        <v>13</v>
      </c>
      <c r="B190" s="32">
        <f>B89</f>
        <v>400.4</v>
      </c>
      <c r="C190" s="32">
        <f>C89</f>
        <v>375.8</v>
      </c>
      <c r="D190" s="32">
        <f>D89</f>
        <v>359</v>
      </c>
    </row>
    <row r="191" spans="1:4" x14ac:dyDescent="0.25">
      <c r="A191" t="s">
        <v>14</v>
      </c>
      <c r="B191" s="8">
        <f>B189-B190</f>
        <v>309.60000000000002</v>
      </c>
      <c r="C191" s="8">
        <f>C189-C190</f>
        <v>304.2</v>
      </c>
      <c r="D191" s="8">
        <f>D189-D190</f>
        <v>291</v>
      </c>
    </row>
    <row r="192" spans="1:4" x14ac:dyDescent="0.25">
      <c r="A192" s="1" t="s">
        <v>15</v>
      </c>
      <c r="B192" s="32">
        <f>B98</f>
        <v>104</v>
      </c>
      <c r="C192" s="32">
        <f>C98</f>
        <v>103</v>
      </c>
      <c r="D192" s="32">
        <f>D98</f>
        <v>100</v>
      </c>
    </row>
    <row r="193" spans="1:4" x14ac:dyDescent="0.25">
      <c r="A193" t="s">
        <v>16</v>
      </c>
      <c r="B193" s="8">
        <f>B191-B192</f>
        <v>205.60000000000002</v>
      </c>
      <c r="C193" s="8">
        <f>C191-C192</f>
        <v>201.2</v>
      </c>
      <c r="D193" s="8">
        <f>D191-D192</f>
        <v>191</v>
      </c>
    </row>
    <row r="194" spans="1:4" x14ac:dyDescent="0.25">
      <c r="A194" s="1" t="s">
        <v>17</v>
      </c>
      <c r="B194" s="31">
        <f>B30</f>
        <v>19</v>
      </c>
      <c r="C194" s="31">
        <f>C30</f>
        <v>19</v>
      </c>
      <c r="D194" s="31">
        <f>D30</f>
        <v>21</v>
      </c>
    </row>
    <row r="195" spans="1:4" x14ac:dyDescent="0.25">
      <c r="A195" t="s">
        <v>18</v>
      </c>
      <c r="B195" s="8">
        <f>B193-B194</f>
        <v>186.60000000000002</v>
      </c>
      <c r="C195" s="8">
        <f>C193-C194</f>
        <v>182.2</v>
      </c>
      <c r="D195" s="8">
        <f>D193-D194</f>
        <v>170</v>
      </c>
    </row>
    <row r="196" spans="1:4" x14ac:dyDescent="0.25">
      <c r="A196" s="1" t="s">
        <v>19</v>
      </c>
      <c r="B196" s="32">
        <f>B108</f>
        <v>42.425396825396831</v>
      </c>
      <c r="C196" s="32">
        <f>C108</f>
        <v>41.849599999999995</v>
      </c>
      <c r="D196" s="32">
        <f>D108</f>
        <v>40.12605042016807</v>
      </c>
    </row>
    <row r="197" spans="1:4" x14ac:dyDescent="0.25">
      <c r="A197" t="s">
        <v>20</v>
      </c>
      <c r="B197" s="8">
        <f>B195-B196</f>
        <v>144.17460317460319</v>
      </c>
      <c r="C197" s="8">
        <f>C195-C196</f>
        <v>140.35039999999998</v>
      </c>
      <c r="D197" s="8">
        <f>D195-D196</f>
        <v>129.87394957983193</v>
      </c>
    </row>
    <row r="198" spans="1:4" x14ac:dyDescent="0.25">
      <c r="A198" s="17"/>
      <c r="B198" s="47"/>
      <c r="C198" s="47"/>
      <c r="D198" s="47"/>
    </row>
    <row r="199" spans="1:4" x14ac:dyDescent="0.25">
      <c r="A199" s="17"/>
      <c r="B199" s="22"/>
      <c r="C199" s="22"/>
      <c r="D199" s="22"/>
    </row>
    <row r="200" spans="1:4" x14ac:dyDescent="0.25">
      <c r="A200" s="17"/>
      <c r="B200" s="10"/>
      <c r="C200" s="10"/>
      <c r="D200" s="10"/>
    </row>
  </sheetData>
  <mergeCells count="22">
    <mergeCell ref="B5:D5"/>
    <mergeCell ref="B23:D23"/>
    <mergeCell ref="B35:D35"/>
    <mergeCell ref="B46:D46"/>
    <mergeCell ref="B39:C39"/>
    <mergeCell ref="B132:D132"/>
    <mergeCell ref="B122:D122"/>
    <mergeCell ref="B91:D91"/>
    <mergeCell ref="B85:D85"/>
    <mergeCell ref="B70:D70"/>
    <mergeCell ref="B53:D53"/>
    <mergeCell ref="B169:D169"/>
    <mergeCell ref="B187:D187"/>
    <mergeCell ref="B198:D198"/>
    <mergeCell ref="B144:D144"/>
    <mergeCell ref="B138:D138"/>
    <mergeCell ref="A4:D4"/>
    <mergeCell ref="A168:D168"/>
    <mergeCell ref="A69:D69"/>
    <mergeCell ref="B110:D110"/>
    <mergeCell ref="B116:D116"/>
    <mergeCell ref="B100:D10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Thomas</cp:lastModifiedBy>
  <dcterms:created xsi:type="dcterms:W3CDTF">2017-05-06T13:20:37Z</dcterms:created>
  <dcterms:modified xsi:type="dcterms:W3CDTF">2017-06-16T15:53:10Z</dcterms:modified>
</cp:coreProperties>
</file>