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homas\Documents\Hargeisa\UoH\PCM\PCM lecture 2\"/>
    </mc:Choice>
  </mc:AlternateContent>
  <bookViews>
    <workbookView xWindow="0" yWindow="0" windowWidth="20490" windowHeight="7755"/>
  </bookViews>
  <sheets>
    <sheet name="Sheet1" sheetId="1" r:id="rId1"/>
    <sheet name="homework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1" l="1"/>
  <c r="D37" i="3" l="1"/>
  <c r="D36" i="3"/>
  <c r="A36" i="3"/>
  <c r="D35" i="3"/>
  <c r="D20" i="3"/>
  <c r="D19" i="3"/>
  <c r="D18" i="3"/>
  <c r="A77" i="1" l="1"/>
  <c r="D56" i="1" l="1"/>
  <c r="D65" i="1" l="1"/>
  <c r="D67" i="1" s="1"/>
  <c r="A66" i="1"/>
  <c r="D66" i="1"/>
  <c r="O15" i="3" l="1"/>
  <c r="O13" i="3"/>
  <c r="O11" i="3"/>
  <c r="L11" i="3"/>
  <c r="O10" i="3"/>
  <c r="L10" i="3"/>
  <c r="I15" i="3"/>
  <c r="I22" i="3" s="1"/>
  <c r="F15" i="3"/>
  <c r="I11" i="3"/>
  <c r="I13" i="3"/>
  <c r="I10" i="3"/>
  <c r="A54" i="3"/>
  <c r="A51" i="3"/>
  <c r="D46" i="3"/>
  <c r="D52" i="3" s="1"/>
  <c r="A46" i="3"/>
  <c r="A52" i="3" s="1"/>
  <c r="D45" i="3"/>
  <c r="D51" i="3" s="1"/>
  <c r="A40" i="3"/>
  <c r="A32" i="3"/>
  <c r="F27" i="3" s="1"/>
  <c r="A28" i="3"/>
  <c r="A48" i="3" s="1"/>
  <c r="D27" i="3"/>
  <c r="D31" i="3" s="1"/>
  <c r="F23" i="3"/>
  <c r="D21" i="3"/>
  <c r="D40" i="3"/>
  <c r="D11" i="3"/>
  <c r="A11" i="3"/>
  <c r="F11" i="3" s="1"/>
  <c r="D10" i="3"/>
  <c r="A10" i="3"/>
  <c r="O12" i="3" l="1"/>
  <c r="O14" i="3" s="1"/>
  <c r="O16" i="3" s="1"/>
  <c r="D41" i="3"/>
  <c r="A15" i="3"/>
  <c r="F10" i="3"/>
  <c r="I12" i="3"/>
  <c r="D47" i="3"/>
  <c r="D53" i="3"/>
  <c r="I14" i="3"/>
  <c r="I16" i="3" s="1"/>
  <c r="I26" i="3"/>
  <c r="D15" i="3"/>
  <c r="D12" i="3"/>
  <c r="I23" i="3" l="1"/>
  <c r="I27" i="3" s="1"/>
  <c r="I28" i="3" s="1"/>
  <c r="D28" i="3"/>
  <c r="D14" i="3"/>
  <c r="D16" i="3" s="1"/>
  <c r="D22" i="3"/>
  <c r="F19" i="1"/>
  <c r="O13" i="1"/>
  <c r="O11" i="1"/>
  <c r="O15" i="1"/>
  <c r="L11" i="1"/>
  <c r="O10" i="1"/>
  <c r="L10" i="1"/>
  <c r="I15" i="1"/>
  <c r="I18" i="1" s="1"/>
  <c r="I22" i="1" s="1"/>
  <c r="I13" i="1"/>
  <c r="F11" i="1"/>
  <c r="I10" i="1"/>
  <c r="F10" i="1"/>
  <c r="A72" i="1"/>
  <c r="A71" i="1"/>
  <c r="A74" i="1"/>
  <c r="D72" i="1"/>
  <c r="A46" i="1"/>
  <c r="F23" i="1" s="1"/>
  <c r="D41" i="1"/>
  <c r="A42" i="1"/>
  <c r="A68" i="1" s="1"/>
  <c r="D21" i="1"/>
  <c r="A11" i="1"/>
  <c r="A10" i="1"/>
  <c r="A15" i="1" s="1"/>
  <c r="D11" i="1"/>
  <c r="D19" i="1" s="1"/>
  <c r="D10" i="1"/>
  <c r="D55" i="1" l="1"/>
  <c r="D18" i="1"/>
  <c r="D20" i="1" s="1"/>
  <c r="I24" i="3"/>
  <c r="D54" i="3"/>
  <c r="D55" i="3" s="1"/>
  <c r="D32" i="3"/>
  <c r="D33" i="3" s="1"/>
  <c r="D42" i="3" s="1"/>
  <c r="D43" i="3" s="1"/>
  <c r="D29" i="3"/>
  <c r="D48" i="3"/>
  <c r="D49" i="3" s="1"/>
  <c r="D71" i="1"/>
  <c r="D73" i="1" s="1"/>
  <c r="O12" i="1"/>
  <c r="I12" i="1"/>
  <c r="D45" i="1"/>
  <c r="D12" i="1"/>
  <c r="D15" i="1"/>
  <c r="A55" i="1"/>
  <c r="A50" i="1" s="1"/>
  <c r="A78" i="1" s="1"/>
  <c r="D57" i="1" l="1"/>
  <c r="D50" i="1"/>
  <c r="D78" i="1" s="1"/>
  <c r="O14" i="1"/>
  <c r="O16" i="1" s="1"/>
  <c r="I14" i="1"/>
  <c r="I16" i="1" s="1"/>
  <c r="I19" i="1"/>
  <c r="I23" i="1" s="1"/>
  <c r="D22" i="1"/>
  <c r="D42" i="1"/>
  <c r="D68" i="1" s="1"/>
  <c r="D69" i="1" s="1"/>
  <c r="D77" i="1" s="1"/>
  <c r="D79" i="1" s="1"/>
  <c r="D14" i="1"/>
  <c r="D16" i="1" s="1"/>
  <c r="D62" i="1" l="1"/>
  <c r="D46" i="1"/>
  <c r="D47" i="1" s="1"/>
  <c r="D58" i="1" s="1"/>
  <c r="D59" i="1" s="1"/>
  <c r="D61" i="1" s="1"/>
  <c r="D63" i="1" s="1"/>
  <c r="D74" i="1"/>
  <c r="D75" i="1" s="1"/>
  <c r="I20" i="1"/>
  <c r="I24" i="1"/>
  <c r="D43" i="1"/>
  <c r="D49" i="1" s="1"/>
  <c r="D51" i="1" s="1"/>
</calcChain>
</file>

<file path=xl/sharedStrings.xml><?xml version="1.0" encoding="utf-8"?>
<sst xmlns="http://schemas.openxmlformats.org/spreadsheetml/2006/main" count="107" uniqueCount="32">
  <si>
    <t>Sales price per unit</t>
  </si>
  <si>
    <t>Variable costs per unit</t>
  </si>
  <si>
    <t>Fixed costs</t>
  </si>
  <si>
    <t>Planned unit sales</t>
  </si>
  <si>
    <t>Contribution margin</t>
  </si>
  <si>
    <t>Contribution margin per unit</t>
  </si>
  <si>
    <t>Units</t>
  </si>
  <si>
    <t>Contribution margin ratio</t>
  </si>
  <si>
    <t>Operating profit</t>
  </si>
  <si>
    <t>Breakeven sales, units</t>
  </si>
  <si>
    <t>Breakeven sales</t>
  </si>
  <si>
    <t>Total sales</t>
  </si>
  <si>
    <t>Breakeven sales, $</t>
  </si>
  <si>
    <t>Margin of safety</t>
  </si>
  <si>
    <t>Target operating income</t>
  </si>
  <si>
    <t>Target sales, units</t>
  </si>
  <si>
    <t>Target sales, $</t>
  </si>
  <si>
    <t>Fixed costs DECREASE</t>
  </si>
  <si>
    <t>Variable costs per unit INCREASE</t>
  </si>
  <si>
    <t>Planned unit sales CHANGE</t>
  </si>
  <si>
    <t>Sales price per unit change</t>
  </si>
  <si>
    <t>Planned unit sales INCREASE</t>
  </si>
  <si>
    <t>Sales price per unit INCREASE</t>
  </si>
  <si>
    <t>Advertising costs</t>
  </si>
  <si>
    <t>Sales</t>
  </si>
  <si>
    <t>Variable costs</t>
  </si>
  <si>
    <t>Sales - breakeven sales</t>
  </si>
  <si>
    <t>Difference</t>
  </si>
  <si>
    <t>or</t>
  </si>
  <si>
    <t>NOTE: Difference in $ calculations due to rounding</t>
  </si>
  <si>
    <t>CHANGE</t>
  </si>
  <si>
    <t>CVP Analysis Spreadsheet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</si>
</sst>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0">
    <xf numFmtId="0" fontId="0" fillId="0" borderId="0" xfId="0"/>
    <xf numFmtId="164" fontId="3" fillId="0" borderId="0" xfId="1" applyNumberFormat="1" applyFont="1"/>
    <xf numFmtId="165" fontId="3" fillId="0" borderId="0" xfId="2" applyNumberFormat="1" applyFont="1"/>
    <xf numFmtId="44" fontId="3" fillId="0" borderId="0" xfId="2" applyNumberFormat="1" applyFont="1"/>
    <xf numFmtId="44" fontId="0" fillId="0" borderId="0" xfId="0" applyNumberFormat="1"/>
    <xf numFmtId="0" fontId="0" fillId="0" borderId="1" xfId="0" applyBorder="1"/>
    <xf numFmtId="44" fontId="0" fillId="0" borderId="1" xfId="0" applyNumberFormat="1" applyBorder="1"/>
    <xf numFmtId="164" fontId="0" fillId="0" borderId="1" xfId="0" applyNumberFormat="1" applyBorder="1"/>
    <xf numFmtId="165" fontId="0" fillId="0" borderId="0" xfId="0" applyNumberFormat="1"/>
    <xf numFmtId="44" fontId="0" fillId="0" borderId="0" xfId="0" applyNumberFormat="1" applyBorder="1"/>
    <xf numFmtId="0" fontId="0" fillId="0" borderId="0" xfId="0" applyBorder="1" applyAlignment="1">
      <alignment horizontal="right"/>
    </xf>
    <xf numFmtId="0" fontId="0" fillId="0" borderId="0" xfId="0" applyBorder="1"/>
    <xf numFmtId="0" fontId="2" fillId="0" borderId="0" xfId="0" applyFont="1"/>
    <xf numFmtId="44" fontId="2" fillId="0" borderId="0" xfId="0" applyNumberFormat="1" applyFont="1"/>
    <xf numFmtId="165" fontId="2" fillId="0" borderId="0" xfId="2" applyNumberFormat="1" applyFont="1"/>
    <xf numFmtId="0" fontId="0" fillId="0" borderId="1" xfId="0" applyFont="1" applyBorder="1"/>
    <xf numFmtId="0" fontId="2" fillId="0" borderId="1" xfId="0" applyFont="1" applyBorder="1"/>
    <xf numFmtId="165" fontId="2" fillId="0" borderId="1" xfId="2" applyNumberFormat="1" applyFont="1" applyBorder="1"/>
    <xf numFmtId="165" fontId="1" fillId="0" borderId="1" xfId="2" applyNumberFormat="1" applyFont="1" applyBorder="1"/>
    <xf numFmtId="166" fontId="2" fillId="0" borderId="0" xfId="3" applyNumberFormat="1" applyFont="1"/>
    <xf numFmtId="164" fontId="2" fillId="0" borderId="0" xfId="1" applyNumberFormat="1" applyFont="1"/>
    <xf numFmtId="166" fontId="0" fillId="0" borderId="1" xfId="0" applyNumberFormat="1" applyBorder="1"/>
    <xf numFmtId="165" fontId="2" fillId="0" borderId="0" xfId="0" applyNumberFormat="1" applyFont="1"/>
    <xf numFmtId="165" fontId="0" fillId="0" borderId="1" xfId="0" applyNumberFormat="1" applyBorder="1"/>
    <xf numFmtId="165" fontId="0" fillId="0" borderId="0" xfId="0" applyNumberFormat="1" applyBorder="1"/>
    <xf numFmtId="166" fontId="0" fillId="0" borderId="0" xfId="0" applyNumberFormat="1" applyBorder="1"/>
    <xf numFmtId="0" fontId="2" fillId="0" borderId="0" xfId="0" applyFont="1" applyFill="1" applyBorder="1"/>
    <xf numFmtId="166" fontId="2" fillId="0" borderId="0" xfId="0" applyNumberFormat="1" applyFont="1" applyBorder="1"/>
    <xf numFmtId="165" fontId="2" fillId="0" borderId="0" xfId="0" applyNumberFormat="1" applyFont="1" applyBorder="1"/>
    <xf numFmtId="0" fontId="4" fillId="0" borderId="1" xfId="0" applyFont="1" applyBorder="1"/>
    <xf numFmtId="165" fontId="4" fillId="0" borderId="1" xfId="2" applyNumberFormat="1" applyFont="1" applyBorder="1"/>
    <xf numFmtId="44" fontId="4" fillId="0" borderId="1" xfId="0" applyNumberFormat="1" applyFont="1" applyBorder="1"/>
    <xf numFmtId="0" fontId="2" fillId="0" borderId="0" xfId="0" applyFont="1" applyBorder="1"/>
    <xf numFmtId="164" fontId="4" fillId="0" borderId="1" xfId="0" applyNumberFormat="1" applyFont="1" applyBorder="1"/>
    <xf numFmtId="164" fontId="2" fillId="0" borderId="0" xfId="1" applyNumberFormat="1" applyFont="1" applyBorder="1"/>
    <xf numFmtId="164" fontId="0" fillId="0" borderId="0" xfId="0" applyNumberFormat="1" applyBorder="1"/>
    <xf numFmtId="165" fontId="1" fillId="0" borderId="0" xfId="2" applyNumberFormat="1" applyFont="1" applyBorder="1"/>
    <xf numFmtId="0" fontId="4" fillId="0" borderId="0" xfId="0" applyFont="1"/>
    <xf numFmtId="165" fontId="4" fillId="0" borderId="0" xfId="0" applyNumberFormat="1" applyFont="1"/>
    <xf numFmtId="44" fontId="4" fillId="0" borderId="0" xfId="0" applyNumberFormat="1" applyFont="1" applyBorder="1"/>
    <xf numFmtId="0" fontId="4" fillId="0" borderId="0" xfId="0" applyFont="1" applyBorder="1"/>
    <xf numFmtId="44" fontId="4" fillId="0" borderId="0" xfId="0" applyNumberFormat="1" applyFont="1"/>
    <xf numFmtId="0" fontId="0" fillId="0" borderId="0" xfId="0" applyFill="1" applyBorder="1"/>
    <xf numFmtId="164" fontId="0" fillId="0" borderId="0" xfId="0" applyNumberFormat="1" applyFont="1"/>
    <xf numFmtId="0" fontId="5" fillId="0" borderId="0" xfId="0" applyFont="1"/>
    <xf numFmtId="0" fontId="0" fillId="0" borderId="0" xfId="0" applyBorder="1" applyAlignment="1">
      <alignment horizontal="center"/>
    </xf>
    <xf numFmtId="0" fontId="0" fillId="0" borderId="0" xfId="0" applyFont="1"/>
    <xf numFmtId="0" fontId="0" fillId="0" borderId="0" xfId="0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right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1"/>
  <sheetViews>
    <sheetView showGridLines="0" tabSelected="1" workbookViewId="0"/>
  </sheetViews>
  <sheetFormatPr defaultRowHeight="15" x14ac:dyDescent="0.25"/>
  <cols>
    <col min="1" max="1" width="2.7109375" customWidth="1"/>
    <col min="2" max="2" width="25.7109375" customWidth="1"/>
    <col min="3" max="3" width="10.7109375" customWidth="1"/>
    <col min="4" max="4" width="9.5703125" style="11" bestFit="1" customWidth="1"/>
    <col min="6" max="6" width="2.7109375" customWidth="1"/>
    <col min="7" max="7" width="25.7109375" customWidth="1"/>
    <col min="8" max="8" width="10.7109375" customWidth="1"/>
    <col min="9" max="9" width="9.5703125" style="11" bestFit="1" customWidth="1"/>
    <col min="12" max="12" width="2.7109375" customWidth="1"/>
    <col min="13" max="13" width="25.7109375" customWidth="1"/>
    <col min="14" max="14" width="10.7109375" customWidth="1"/>
    <col min="15" max="15" width="9.5703125" style="11" bestFit="1" customWidth="1"/>
  </cols>
  <sheetData>
    <row r="1" spans="1:16" x14ac:dyDescent="0.25">
      <c r="A1" s="12" t="s">
        <v>31</v>
      </c>
    </row>
    <row r="2" spans="1:16" x14ac:dyDescent="0.25">
      <c r="J2" s="49" t="s">
        <v>30</v>
      </c>
      <c r="P2" s="49" t="s">
        <v>30</v>
      </c>
    </row>
    <row r="3" spans="1:16" x14ac:dyDescent="0.25">
      <c r="A3" t="s">
        <v>0</v>
      </c>
      <c r="D3" s="3">
        <v>35</v>
      </c>
      <c r="F3" t="s">
        <v>0</v>
      </c>
      <c r="I3" s="3">
        <v>35</v>
      </c>
      <c r="L3" t="s">
        <v>0</v>
      </c>
      <c r="O3" s="3">
        <v>35</v>
      </c>
    </row>
    <row r="4" spans="1:16" x14ac:dyDescent="0.25">
      <c r="A4" t="s">
        <v>3</v>
      </c>
      <c r="D4" s="1">
        <v>1000</v>
      </c>
      <c r="F4" t="s">
        <v>3</v>
      </c>
      <c r="I4" s="1">
        <v>1000</v>
      </c>
      <c r="L4" t="s">
        <v>3</v>
      </c>
      <c r="O4" s="1">
        <v>1000</v>
      </c>
      <c r="P4" s="1">
        <v>150</v>
      </c>
    </row>
    <row r="5" spans="1:16" x14ac:dyDescent="0.25">
      <c r="A5" t="s">
        <v>1</v>
      </c>
      <c r="D5" s="3">
        <v>22</v>
      </c>
      <c r="F5" t="s">
        <v>1</v>
      </c>
      <c r="I5" s="3">
        <v>22</v>
      </c>
      <c r="J5" s="3">
        <v>-1.4</v>
      </c>
      <c r="L5" t="s">
        <v>1</v>
      </c>
      <c r="O5" s="3">
        <v>22</v>
      </c>
      <c r="P5" s="3"/>
    </row>
    <row r="6" spans="1:16" x14ac:dyDescent="0.25">
      <c r="A6" t="s">
        <v>2</v>
      </c>
      <c r="D6" s="2">
        <v>8500</v>
      </c>
      <c r="F6" t="s">
        <v>2</v>
      </c>
      <c r="I6" s="2">
        <v>8500</v>
      </c>
      <c r="J6" s="2">
        <v>1200</v>
      </c>
      <c r="L6" t="s">
        <v>2</v>
      </c>
      <c r="O6" s="2">
        <v>8500</v>
      </c>
      <c r="P6" s="2">
        <v>2400</v>
      </c>
    </row>
    <row r="7" spans="1:16" x14ac:dyDescent="0.25">
      <c r="A7" t="s">
        <v>14</v>
      </c>
      <c r="D7" s="2">
        <v>6000</v>
      </c>
      <c r="F7" t="s">
        <v>14</v>
      </c>
      <c r="I7" s="2">
        <v>6000</v>
      </c>
      <c r="L7" t="s">
        <v>14</v>
      </c>
      <c r="O7" s="2">
        <v>6000</v>
      </c>
    </row>
    <row r="8" spans="1:16" x14ac:dyDescent="0.25">
      <c r="D8"/>
      <c r="I8"/>
      <c r="O8"/>
    </row>
    <row r="9" spans="1:16" x14ac:dyDescent="0.25">
      <c r="A9" s="11"/>
      <c r="B9" s="11"/>
      <c r="C9" s="10"/>
      <c r="D9" s="10"/>
      <c r="E9" s="10"/>
      <c r="F9" s="11"/>
      <c r="G9" s="11"/>
      <c r="H9" s="10"/>
      <c r="I9" s="45"/>
      <c r="L9" s="11"/>
      <c r="M9" s="11"/>
      <c r="N9" s="10"/>
      <c r="O9" s="10"/>
    </row>
    <row r="10" spans="1:16" x14ac:dyDescent="0.25">
      <c r="A10" t="str">
        <f>A3</f>
        <v>Sales price per unit</v>
      </c>
      <c r="C10" s="4"/>
      <c r="D10" s="4">
        <f>D3</f>
        <v>35</v>
      </c>
      <c r="F10" t="str">
        <f>F3</f>
        <v>Sales price per unit</v>
      </c>
      <c r="H10" s="4"/>
      <c r="I10" s="4">
        <f>I3</f>
        <v>35</v>
      </c>
      <c r="L10" t="str">
        <f>L3</f>
        <v>Sales price per unit</v>
      </c>
      <c r="N10" s="4"/>
      <c r="O10" s="4">
        <f>O3</f>
        <v>35</v>
      </c>
    </row>
    <row r="11" spans="1:16" x14ac:dyDescent="0.25">
      <c r="A11" s="5" t="str">
        <f>A5</f>
        <v>Variable costs per unit</v>
      </c>
      <c r="B11" s="5"/>
      <c r="C11" s="6"/>
      <c r="D11" s="6">
        <f>D5</f>
        <v>22</v>
      </c>
      <c r="F11" s="29" t="str">
        <f>F5</f>
        <v>Variable costs per unit</v>
      </c>
      <c r="G11" s="29"/>
      <c r="H11" s="31"/>
      <c r="I11" s="31">
        <f>SUM(I5:J5)</f>
        <v>20.6</v>
      </c>
      <c r="L11" s="5" t="str">
        <f>L5</f>
        <v>Variable costs per unit</v>
      </c>
      <c r="M11" s="5"/>
      <c r="N11" s="6"/>
      <c r="O11" s="6">
        <f>O5</f>
        <v>22</v>
      </c>
    </row>
    <row r="12" spans="1:16" x14ac:dyDescent="0.25">
      <c r="A12" s="12" t="s">
        <v>5</v>
      </c>
      <c r="B12" s="12"/>
      <c r="C12" s="13"/>
      <c r="D12" s="13">
        <f>D10-D11</f>
        <v>13</v>
      </c>
      <c r="F12" s="12" t="s">
        <v>5</v>
      </c>
      <c r="G12" s="12"/>
      <c r="H12" s="13"/>
      <c r="I12" s="13">
        <f>I10-I11</f>
        <v>14.399999999999999</v>
      </c>
      <c r="L12" s="12" t="s">
        <v>5</v>
      </c>
      <c r="M12" s="12"/>
      <c r="N12" s="13"/>
      <c r="O12" s="13">
        <f>O10-O11</f>
        <v>13</v>
      </c>
    </row>
    <row r="13" spans="1:16" x14ac:dyDescent="0.25">
      <c r="F13" s="5" t="s">
        <v>6</v>
      </c>
      <c r="G13" s="5"/>
      <c r="H13" s="7"/>
      <c r="I13" s="7">
        <f>I4</f>
        <v>1000</v>
      </c>
      <c r="L13" s="29" t="s">
        <v>6</v>
      </c>
      <c r="M13" s="29"/>
      <c r="N13" s="33"/>
      <c r="O13" s="33">
        <f>O4+P4</f>
        <v>1150</v>
      </c>
    </row>
    <row r="14" spans="1:16" x14ac:dyDescent="0.25">
      <c r="A14" t="s">
        <v>5</v>
      </c>
      <c r="C14" s="9"/>
      <c r="D14" s="9">
        <f>D12</f>
        <v>13</v>
      </c>
      <c r="F14" s="12" t="s">
        <v>4</v>
      </c>
      <c r="G14" s="12"/>
      <c r="H14" s="14"/>
      <c r="I14" s="14">
        <f>I12*I13</f>
        <v>14399.999999999998</v>
      </c>
      <c r="L14" s="12" t="s">
        <v>4</v>
      </c>
      <c r="M14" s="12"/>
      <c r="N14" s="14"/>
      <c r="O14" s="14">
        <f>O12*O13</f>
        <v>14950</v>
      </c>
    </row>
    <row r="15" spans="1:16" x14ac:dyDescent="0.25">
      <c r="A15" s="5" t="str">
        <f>A10</f>
        <v>Sales price per unit</v>
      </c>
      <c r="B15" s="5"/>
      <c r="C15" s="6"/>
      <c r="D15" s="6">
        <f>D10</f>
        <v>35</v>
      </c>
      <c r="F15" s="29" t="s">
        <v>2</v>
      </c>
      <c r="G15" s="29"/>
      <c r="H15" s="30"/>
      <c r="I15" s="30">
        <f>SUM(I6:J6)</f>
        <v>9700</v>
      </c>
      <c r="L15" s="29" t="s">
        <v>2</v>
      </c>
      <c r="M15" s="29"/>
      <c r="N15" s="30"/>
      <c r="O15" s="30">
        <f>SUM(O6:P6)</f>
        <v>10900</v>
      </c>
    </row>
    <row r="16" spans="1:16" x14ac:dyDescent="0.25">
      <c r="A16" s="12" t="s">
        <v>7</v>
      </c>
      <c r="B16" s="12"/>
      <c r="C16" s="19"/>
      <c r="D16" s="19">
        <f>D14/D15</f>
        <v>0.37142857142857144</v>
      </c>
      <c r="F16" s="12" t="s">
        <v>8</v>
      </c>
      <c r="G16" s="12"/>
      <c r="H16" s="14"/>
      <c r="I16" s="14">
        <f>I14-I15</f>
        <v>4699.9999999999982</v>
      </c>
      <c r="L16" s="12" t="s">
        <v>8</v>
      </c>
      <c r="M16" s="12"/>
      <c r="N16" s="14"/>
      <c r="O16" s="14">
        <f>O14-O15</f>
        <v>4050</v>
      </c>
    </row>
    <row r="17" spans="1:18" x14ac:dyDescent="0.25">
      <c r="D17"/>
      <c r="I17"/>
      <c r="O17"/>
    </row>
    <row r="18" spans="1:18" x14ac:dyDescent="0.25">
      <c r="A18" t="s">
        <v>24</v>
      </c>
      <c r="D18" s="36">
        <f>D4*D10</f>
        <v>35000</v>
      </c>
      <c r="F18" s="37" t="s">
        <v>2</v>
      </c>
      <c r="G18" s="37"/>
      <c r="H18" s="37"/>
      <c r="I18" s="38">
        <f>I15</f>
        <v>9700</v>
      </c>
      <c r="K18" s="11"/>
      <c r="L18" s="11"/>
      <c r="M18" s="11"/>
      <c r="N18" s="11"/>
      <c r="O18" s="24"/>
      <c r="P18" s="11"/>
      <c r="Q18" s="11"/>
      <c r="R18" s="11"/>
    </row>
    <row r="19" spans="1:18" x14ac:dyDescent="0.25">
      <c r="A19" s="5" t="s">
        <v>25</v>
      </c>
      <c r="B19" s="5"/>
      <c r="C19" s="7"/>
      <c r="D19" s="18">
        <f>D4*D11</f>
        <v>22000</v>
      </c>
      <c r="F19" s="5" t="str">
        <f>A14</f>
        <v>Contribution margin per unit</v>
      </c>
      <c r="G19" s="5"/>
      <c r="H19" s="5"/>
      <c r="I19" s="6">
        <f>I12</f>
        <v>14.399999999999999</v>
      </c>
      <c r="K19" s="11"/>
      <c r="L19" s="11"/>
      <c r="M19" s="11"/>
      <c r="N19" s="11"/>
      <c r="O19" s="9"/>
      <c r="P19" s="11"/>
      <c r="Q19" s="11"/>
      <c r="R19" s="11"/>
    </row>
    <row r="20" spans="1:18" x14ac:dyDescent="0.25">
      <c r="A20" s="12" t="s">
        <v>4</v>
      </c>
      <c r="B20" s="12"/>
      <c r="C20" s="14"/>
      <c r="D20" s="14">
        <f>D18-D19</f>
        <v>13000</v>
      </c>
      <c r="F20" s="12" t="s">
        <v>9</v>
      </c>
      <c r="G20" s="12"/>
      <c r="H20" s="12"/>
      <c r="I20" s="20">
        <f>I18/I19</f>
        <v>673.6111111111112</v>
      </c>
      <c r="K20" s="32"/>
      <c r="L20" s="32"/>
      <c r="M20" s="32"/>
      <c r="N20" s="32"/>
      <c r="O20" s="34"/>
      <c r="P20" s="11"/>
      <c r="Q20" s="11"/>
      <c r="R20" s="11"/>
    </row>
    <row r="21" spans="1:18" x14ac:dyDescent="0.25">
      <c r="A21" s="15" t="s">
        <v>2</v>
      </c>
      <c r="B21" s="16"/>
      <c r="C21" s="17"/>
      <c r="D21" s="18">
        <f>D6</f>
        <v>8500</v>
      </c>
      <c r="I21"/>
      <c r="L21" s="11"/>
      <c r="M21" s="11"/>
      <c r="N21" s="11"/>
      <c r="P21" s="11"/>
      <c r="Q21" s="11"/>
      <c r="R21" s="11"/>
    </row>
    <row r="22" spans="1:18" x14ac:dyDescent="0.25">
      <c r="A22" s="12" t="s">
        <v>8</v>
      </c>
      <c r="B22" s="12"/>
      <c r="C22" s="14"/>
      <c r="D22" s="14">
        <f>D20-D21</f>
        <v>4500</v>
      </c>
      <c r="F22" s="37" t="s">
        <v>2</v>
      </c>
      <c r="G22" s="37"/>
      <c r="H22" s="37"/>
      <c r="I22" s="38">
        <f>I18</f>
        <v>9700</v>
      </c>
      <c r="L22" s="11"/>
      <c r="M22" s="11"/>
      <c r="N22" s="11"/>
      <c r="O22" s="24"/>
      <c r="P22" s="11"/>
      <c r="Q22" s="11"/>
      <c r="R22" s="11"/>
    </row>
    <row r="23" spans="1:18" x14ac:dyDescent="0.25">
      <c r="F23" s="5" t="str">
        <f>A46</f>
        <v>Contribution margin ratio</v>
      </c>
      <c r="G23" s="5"/>
      <c r="H23" s="5"/>
      <c r="I23" s="21">
        <f>I19/I10</f>
        <v>0.41142857142857137</v>
      </c>
      <c r="L23" s="11"/>
      <c r="M23" s="11"/>
      <c r="N23" s="11"/>
      <c r="O23" s="25"/>
      <c r="P23" s="11"/>
      <c r="Q23" s="11"/>
      <c r="R23" s="11"/>
    </row>
    <row r="24" spans="1:18" x14ac:dyDescent="0.25">
      <c r="F24" s="12" t="s">
        <v>12</v>
      </c>
      <c r="G24" s="12"/>
      <c r="I24" s="22">
        <f>I22/I23</f>
        <v>23576.388888888894</v>
      </c>
      <c r="L24" s="32"/>
      <c r="M24" s="32"/>
      <c r="N24" s="11"/>
      <c r="O24" s="28"/>
      <c r="P24" s="11"/>
      <c r="Q24" s="11"/>
      <c r="R24" s="11"/>
    </row>
    <row r="25" spans="1:18" x14ac:dyDescent="0.25">
      <c r="L25" s="11"/>
      <c r="M25" s="11"/>
      <c r="N25" s="11"/>
      <c r="P25" s="11"/>
      <c r="Q25" s="11"/>
      <c r="R25" s="11"/>
    </row>
    <row r="30" spans="1:18" x14ac:dyDescent="0.25">
      <c r="I30"/>
      <c r="O30"/>
    </row>
    <row r="31" spans="1:18" x14ac:dyDescent="0.25">
      <c r="I31"/>
      <c r="O31"/>
    </row>
    <row r="32" spans="1:18" x14ac:dyDescent="0.25">
      <c r="I32"/>
      <c r="O32"/>
    </row>
    <row r="33" spans="1:15" x14ac:dyDescent="0.25">
      <c r="F33" s="11"/>
      <c r="G33" s="11"/>
      <c r="H33" s="11"/>
      <c r="J33" s="11"/>
      <c r="K33" s="11"/>
      <c r="L33" s="11"/>
      <c r="M33" s="11"/>
      <c r="N33" s="11"/>
    </row>
    <row r="34" spans="1:15" x14ac:dyDescent="0.25">
      <c r="F34" s="11"/>
      <c r="G34" s="11"/>
      <c r="H34" s="11"/>
      <c r="I34" s="9"/>
      <c r="J34" s="11"/>
      <c r="K34" s="11"/>
      <c r="L34" s="11"/>
      <c r="M34" s="11"/>
      <c r="N34" s="11"/>
      <c r="O34" s="9"/>
    </row>
    <row r="35" spans="1:15" x14ac:dyDescent="0.25">
      <c r="F35" s="11"/>
      <c r="G35" s="11"/>
      <c r="H35" s="11"/>
      <c r="I35" s="35"/>
      <c r="J35" s="11"/>
      <c r="K35" s="11"/>
      <c r="L35" s="11"/>
      <c r="M35" s="11"/>
      <c r="N35" s="11"/>
      <c r="O35" s="35"/>
    </row>
    <row r="36" spans="1:15" x14ac:dyDescent="0.25">
      <c r="F36" s="11"/>
      <c r="G36" s="11"/>
      <c r="H36" s="11"/>
      <c r="I36" s="24"/>
      <c r="J36" s="11"/>
      <c r="K36" s="11"/>
      <c r="L36" s="11"/>
      <c r="M36" s="11"/>
      <c r="N36" s="11"/>
      <c r="O36" s="24"/>
    </row>
    <row r="37" spans="1:15" s="11" customFormat="1" x14ac:dyDescent="0.25">
      <c r="I37" s="24"/>
      <c r="O37" s="24"/>
    </row>
    <row r="38" spans="1:15" x14ac:dyDescent="0.25">
      <c r="F38" s="26"/>
      <c r="G38" s="32"/>
      <c r="H38" s="32"/>
      <c r="I38" s="27"/>
      <c r="J38" s="11"/>
      <c r="K38" s="11"/>
      <c r="L38" s="26"/>
      <c r="M38" s="32"/>
      <c r="N38" s="32"/>
      <c r="O38" s="27"/>
    </row>
    <row r="39" spans="1:15" x14ac:dyDescent="0.25">
      <c r="F39" s="11"/>
      <c r="G39" s="11"/>
      <c r="H39" s="11"/>
      <c r="J39" s="11"/>
      <c r="K39" s="11"/>
      <c r="L39" s="11"/>
      <c r="M39" s="11"/>
      <c r="N39" s="11"/>
    </row>
    <row r="40" spans="1:15" x14ac:dyDescent="0.25">
      <c r="F40" s="11"/>
      <c r="G40" s="11"/>
      <c r="H40" s="11"/>
      <c r="I40" s="24"/>
      <c r="J40" s="11"/>
      <c r="K40" s="11"/>
      <c r="L40" s="11"/>
      <c r="M40" s="11"/>
      <c r="N40" s="11"/>
      <c r="O40" s="24"/>
    </row>
    <row r="41" spans="1:15" x14ac:dyDescent="0.25">
      <c r="A41" t="s">
        <v>2</v>
      </c>
      <c r="D41" s="8">
        <f>D6</f>
        <v>8500</v>
      </c>
      <c r="F41" s="11"/>
      <c r="G41" s="11"/>
      <c r="H41" s="11"/>
      <c r="I41" s="24"/>
      <c r="J41" s="11"/>
      <c r="K41" s="11"/>
      <c r="L41" s="11"/>
      <c r="M41" s="11"/>
      <c r="N41" s="11"/>
      <c r="O41" s="24"/>
    </row>
    <row r="42" spans="1:15" x14ac:dyDescent="0.25">
      <c r="A42" s="5" t="str">
        <f>A14</f>
        <v>Contribution margin per unit</v>
      </c>
      <c r="B42" s="5"/>
      <c r="C42" s="5"/>
      <c r="D42" s="6">
        <f>D12</f>
        <v>13</v>
      </c>
      <c r="F42" s="11"/>
      <c r="G42" s="11"/>
      <c r="H42" s="11"/>
      <c r="I42" s="24"/>
      <c r="J42" s="11"/>
      <c r="K42" s="11"/>
      <c r="L42" s="11"/>
      <c r="M42" s="11"/>
      <c r="N42" s="11"/>
      <c r="O42" s="24"/>
    </row>
    <row r="43" spans="1:15" x14ac:dyDescent="0.25">
      <c r="A43" s="12" t="s">
        <v>9</v>
      </c>
      <c r="B43" s="12"/>
      <c r="C43" s="12"/>
      <c r="D43" s="20">
        <f>D41/D42</f>
        <v>653.84615384615381</v>
      </c>
      <c r="F43" s="11"/>
      <c r="G43" s="11"/>
      <c r="H43" s="11"/>
      <c r="I43" s="9"/>
      <c r="J43" s="11"/>
      <c r="K43" s="11"/>
      <c r="L43" s="11"/>
      <c r="M43" s="11"/>
      <c r="N43" s="11"/>
      <c r="O43" s="9"/>
    </row>
    <row r="44" spans="1:15" x14ac:dyDescent="0.25">
      <c r="D44"/>
      <c r="F44" s="32"/>
      <c r="G44" s="32"/>
      <c r="H44" s="32"/>
      <c r="I44" s="34"/>
      <c r="J44" s="11"/>
      <c r="K44" s="11"/>
      <c r="L44" s="32"/>
      <c r="M44" s="32"/>
      <c r="N44" s="32"/>
      <c r="O44" s="34"/>
    </row>
    <row r="45" spans="1:15" x14ac:dyDescent="0.25">
      <c r="A45" t="s">
        <v>2</v>
      </c>
      <c r="D45" s="8">
        <f>D41</f>
        <v>8500</v>
      </c>
      <c r="F45" s="11"/>
      <c r="G45" s="11"/>
      <c r="H45" s="11"/>
      <c r="J45" s="11"/>
      <c r="K45" s="11"/>
      <c r="L45" s="11"/>
      <c r="M45" s="11"/>
      <c r="N45" s="11"/>
    </row>
    <row r="46" spans="1:15" x14ac:dyDescent="0.25">
      <c r="A46" s="5" t="str">
        <f>A16</f>
        <v>Contribution margin ratio</v>
      </c>
      <c r="B46" s="5"/>
      <c r="C46" s="5"/>
      <c r="D46" s="21">
        <f>D16</f>
        <v>0.37142857142857144</v>
      </c>
      <c r="F46" s="11"/>
      <c r="G46" s="11"/>
      <c r="H46" s="11"/>
      <c r="I46" s="24"/>
      <c r="J46" s="11"/>
      <c r="K46" s="11"/>
      <c r="L46" s="11"/>
      <c r="M46" s="11"/>
      <c r="N46" s="11"/>
      <c r="O46" s="24"/>
    </row>
    <row r="47" spans="1:15" x14ac:dyDescent="0.25">
      <c r="A47" s="12" t="s">
        <v>12</v>
      </c>
      <c r="B47" s="12"/>
      <c r="D47" s="22">
        <f>D45/D46</f>
        <v>22884.615384615383</v>
      </c>
      <c r="F47" s="11"/>
      <c r="G47" s="11"/>
      <c r="H47" s="11"/>
      <c r="I47" s="24"/>
      <c r="J47" s="11"/>
      <c r="K47" s="11"/>
      <c r="L47" s="11"/>
      <c r="M47" s="11"/>
      <c r="N47" s="11"/>
      <c r="O47" s="24"/>
    </row>
    <row r="48" spans="1:15" x14ac:dyDescent="0.25">
      <c r="A48" s="47" t="s">
        <v>28</v>
      </c>
      <c r="B48" s="47"/>
      <c r="C48" s="47"/>
      <c r="D48" s="47"/>
      <c r="F48" s="11"/>
      <c r="G48" s="11"/>
      <c r="H48" s="11"/>
      <c r="I48" s="24"/>
      <c r="J48" s="11"/>
      <c r="K48" s="11"/>
      <c r="L48" s="11"/>
      <c r="M48" s="11"/>
      <c r="N48" s="11"/>
      <c r="O48" s="24"/>
    </row>
    <row r="49" spans="1:15" x14ac:dyDescent="0.25">
      <c r="A49" s="42" t="s">
        <v>9</v>
      </c>
      <c r="D49" s="43">
        <f>ROUND(D43,0)</f>
        <v>654</v>
      </c>
      <c r="F49" s="11"/>
      <c r="G49" s="11"/>
      <c r="H49" s="11"/>
      <c r="I49" s="25"/>
      <c r="J49" s="11"/>
      <c r="K49" s="11"/>
      <c r="L49" s="11"/>
      <c r="M49" s="11"/>
      <c r="N49" s="11"/>
      <c r="O49" s="25"/>
    </row>
    <row r="50" spans="1:15" x14ac:dyDescent="0.25">
      <c r="A50" s="5" t="str">
        <f>A55</f>
        <v>Sales price per unit</v>
      </c>
      <c r="B50" s="5"/>
      <c r="C50" s="5"/>
      <c r="D50" s="6">
        <f>D55</f>
        <v>35</v>
      </c>
      <c r="F50" s="32"/>
      <c r="G50" s="32"/>
      <c r="H50" s="32"/>
      <c r="I50" s="28"/>
      <c r="J50" s="11"/>
      <c r="K50" s="11"/>
      <c r="L50" s="32"/>
      <c r="M50" s="32"/>
      <c r="N50" s="32"/>
      <c r="O50" s="28"/>
    </row>
    <row r="51" spans="1:15" x14ac:dyDescent="0.25">
      <c r="A51" s="12" t="s">
        <v>12</v>
      </c>
      <c r="D51" s="22">
        <f>D49*D50</f>
        <v>22890</v>
      </c>
      <c r="F51" s="11"/>
      <c r="G51" s="11"/>
      <c r="H51" s="11"/>
      <c r="J51" s="11"/>
      <c r="K51" s="11"/>
      <c r="L51" s="11"/>
      <c r="M51" s="11"/>
      <c r="N51" s="11"/>
    </row>
    <row r="52" spans="1:15" ht="3" customHeight="1" x14ac:dyDescent="0.25">
      <c r="A52" s="12"/>
      <c r="D52" s="22"/>
      <c r="F52" s="11"/>
      <c r="G52" s="11"/>
      <c r="H52" s="11"/>
      <c r="J52" s="11"/>
      <c r="K52" s="11"/>
      <c r="L52" s="11"/>
      <c r="M52" s="11"/>
      <c r="N52" s="11"/>
    </row>
    <row r="53" spans="1:15" x14ac:dyDescent="0.25">
      <c r="A53" s="44" t="s">
        <v>29</v>
      </c>
      <c r="D53" s="22"/>
      <c r="F53" s="11"/>
      <c r="G53" s="11"/>
      <c r="H53" s="11"/>
      <c r="J53" s="11"/>
      <c r="K53" s="11"/>
      <c r="L53" s="11"/>
      <c r="M53" s="11"/>
      <c r="N53" s="11"/>
    </row>
    <row r="54" spans="1:15" x14ac:dyDescent="0.25">
      <c r="A54" s="12"/>
      <c r="D54"/>
      <c r="F54" s="11"/>
      <c r="G54" s="11"/>
      <c r="H54" s="11"/>
      <c r="J54" s="11"/>
      <c r="K54" s="11"/>
      <c r="L54" s="11"/>
      <c r="M54" s="11"/>
      <c r="N54" s="11"/>
    </row>
    <row r="55" spans="1:15" x14ac:dyDescent="0.25">
      <c r="A55" t="str">
        <f>A10</f>
        <v>Sales price per unit</v>
      </c>
      <c r="D55" s="4">
        <f>D10</f>
        <v>35</v>
      </c>
      <c r="F55" s="11"/>
      <c r="G55" s="11"/>
      <c r="H55" s="11"/>
      <c r="J55" s="11"/>
      <c r="K55" s="11"/>
      <c r="L55" s="11"/>
      <c r="M55" s="11"/>
      <c r="N55" s="11"/>
    </row>
    <row r="56" spans="1:15" x14ac:dyDescent="0.25">
      <c r="A56" s="5" t="s">
        <v>6</v>
      </c>
      <c r="B56" s="5"/>
      <c r="C56" s="5"/>
      <c r="D56" s="7">
        <f>D4</f>
        <v>1000</v>
      </c>
      <c r="F56" s="11"/>
      <c r="G56" s="11"/>
      <c r="H56" s="11"/>
      <c r="J56" s="11"/>
      <c r="K56" s="11"/>
      <c r="L56" s="11"/>
      <c r="M56" s="11"/>
      <c r="N56" s="11"/>
    </row>
    <row r="57" spans="1:15" x14ac:dyDescent="0.25">
      <c r="A57" t="s">
        <v>11</v>
      </c>
      <c r="D57" s="8">
        <f>D55*D56</f>
        <v>35000</v>
      </c>
      <c r="F57" s="11"/>
      <c r="G57" s="11"/>
      <c r="H57" s="11"/>
      <c r="J57" s="11"/>
      <c r="K57" s="11"/>
      <c r="L57" s="11"/>
      <c r="M57" s="11"/>
      <c r="N57" s="11"/>
    </row>
    <row r="58" spans="1:15" x14ac:dyDescent="0.25">
      <c r="A58" s="5" t="s">
        <v>10</v>
      </c>
      <c r="B58" s="5"/>
      <c r="C58" s="5"/>
      <c r="D58" s="23">
        <f>D47</f>
        <v>22884.615384615383</v>
      </c>
      <c r="F58" s="11"/>
      <c r="G58" s="11"/>
      <c r="H58" s="11"/>
      <c r="J58" s="11"/>
      <c r="K58" s="11"/>
      <c r="L58" s="11"/>
      <c r="M58" s="11"/>
      <c r="N58" s="11"/>
    </row>
    <row r="59" spans="1:15" x14ac:dyDescent="0.25">
      <c r="A59" s="42" t="s">
        <v>27</v>
      </c>
      <c r="D59" s="8">
        <f>D57-D58</f>
        <v>12115.384615384617</v>
      </c>
      <c r="F59" s="11"/>
      <c r="G59" s="11"/>
      <c r="H59" s="11"/>
      <c r="J59" s="11"/>
      <c r="K59" s="11"/>
      <c r="L59" s="11"/>
      <c r="M59" s="11"/>
      <c r="N59" s="11"/>
    </row>
    <row r="60" spans="1:15" x14ac:dyDescent="0.25">
      <c r="A60" s="42"/>
      <c r="D60" s="8"/>
      <c r="F60" s="11"/>
      <c r="G60" s="11"/>
      <c r="H60" s="11"/>
      <c r="J60" s="11"/>
      <c r="K60" s="11"/>
      <c r="L60" s="11"/>
      <c r="M60" s="11"/>
      <c r="N60" s="11"/>
    </row>
    <row r="61" spans="1:15" x14ac:dyDescent="0.25">
      <c r="A61" t="s">
        <v>26</v>
      </c>
      <c r="D61" s="8">
        <f>D59</f>
        <v>12115.384615384617</v>
      </c>
      <c r="F61" s="11"/>
      <c r="G61" s="11"/>
      <c r="H61" s="11"/>
      <c r="J61" s="11"/>
      <c r="K61" s="11"/>
      <c r="L61" s="11"/>
      <c r="M61" s="11"/>
      <c r="N61" s="11"/>
    </row>
    <row r="62" spans="1:15" x14ac:dyDescent="0.25">
      <c r="A62" s="5" t="s">
        <v>24</v>
      </c>
      <c r="B62" s="5"/>
      <c r="C62" s="5"/>
      <c r="D62" s="23">
        <f>D57</f>
        <v>35000</v>
      </c>
      <c r="F62" s="11"/>
      <c r="G62" s="11"/>
      <c r="H62" s="11"/>
      <c r="J62" s="11"/>
      <c r="K62" s="11"/>
      <c r="L62" s="11"/>
      <c r="M62" s="11"/>
      <c r="N62" s="11"/>
    </row>
    <row r="63" spans="1:15" x14ac:dyDescent="0.25">
      <c r="A63" s="26" t="s">
        <v>13</v>
      </c>
      <c r="B63" s="12"/>
      <c r="C63" s="12"/>
      <c r="D63" s="27">
        <f>D61/D62</f>
        <v>0.3461538461538462</v>
      </c>
      <c r="F63" s="11"/>
      <c r="G63" s="11"/>
      <c r="H63" s="11"/>
      <c r="J63" s="11"/>
      <c r="K63" s="11"/>
      <c r="L63" s="11"/>
      <c r="M63" s="11"/>
      <c r="N63" s="11"/>
    </row>
    <row r="64" spans="1:15" x14ac:dyDescent="0.25">
      <c r="F64" s="11"/>
      <c r="G64" s="11"/>
      <c r="H64" s="11"/>
      <c r="J64" s="11"/>
      <c r="K64" s="11"/>
      <c r="L64" s="11"/>
      <c r="M64" s="11"/>
      <c r="N64" s="11"/>
    </row>
    <row r="65" spans="1:15" x14ac:dyDescent="0.25">
      <c r="A65" t="s">
        <v>2</v>
      </c>
      <c r="D65" s="8">
        <f>D6</f>
        <v>8500</v>
      </c>
      <c r="F65" s="11"/>
      <c r="G65" s="11"/>
      <c r="H65" s="11"/>
      <c r="J65" s="11"/>
      <c r="K65" s="11"/>
      <c r="L65" s="11"/>
      <c r="M65" s="11"/>
      <c r="N65" s="11"/>
    </row>
    <row r="66" spans="1:15" x14ac:dyDescent="0.25">
      <c r="A66" s="5" t="str">
        <f>A7</f>
        <v>Target operating income</v>
      </c>
      <c r="B66" s="5"/>
      <c r="C66" s="5"/>
      <c r="D66" s="23">
        <f>D7</f>
        <v>6000</v>
      </c>
      <c r="F66" s="11"/>
      <c r="G66" s="11"/>
      <c r="H66" s="11"/>
      <c r="J66" s="11"/>
      <c r="K66" s="11"/>
      <c r="L66" s="11"/>
      <c r="M66" s="11"/>
      <c r="N66" s="11"/>
    </row>
    <row r="67" spans="1:15" x14ac:dyDescent="0.25">
      <c r="D67" s="8">
        <f>SUM(D65:D66)</f>
        <v>14500</v>
      </c>
      <c r="F67" s="11"/>
      <c r="G67" s="11"/>
      <c r="H67" s="11"/>
      <c r="J67" s="11"/>
      <c r="K67" s="11"/>
      <c r="L67" s="11"/>
      <c r="M67" s="11"/>
      <c r="N67" s="11"/>
    </row>
    <row r="68" spans="1:15" x14ac:dyDescent="0.25">
      <c r="A68" s="5" t="str">
        <f>A42</f>
        <v>Contribution margin per unit</v>
      </c>
      <c r="B68" s="5"/>
      <c r="C68" s="5"/>
      <c r="D68" s="6">
        <f>D42</f>
        <v>13</v>
      </c>
      <c r="F68" s="11"/>
      <c r="G68" s="11"/>
      <c r="H68" s="11"/>
      <c r="J68" s="11"/>
      <c r="K68" s="11"/>
      <c r="L68" s="11"/>
      <c r="M68" s="11"/>
      <c r="N68" s="11"/>
    </row>
    <row r="69" spans="1:15" x14ac:dyDescent="0.25">
      <c r="A69" s="12" t="s">
        <v>15</v>
      </c>
      <c r="B69" s="12"/>
      <c r="C69" s="12"/>
      <c r="D69" s="20">
        <f>D67/D68</f>
        <v>1115.3846153846155</v>
      </c>
      <c r="F69" s="11"/>
      <c r="G69" s="11"/>
      <c r="H69" s="11"/>
      <c r="J69" s="11"/>
      <c r="K69" s="11"/>
      <c r="L69" s="11"/>
      <c r="M69" s="11"/>
      <c r="N69" s="11"/>
    </row>
    <row r="70" spans="1:15" x14ac:dyDescent="0.25">
      <c r="D70"/>
      <c r="F70" s="11"/>
      <c r="G70" s="11"/>
      <c r="H70" s="11"/>
      <c r="J70" s="11"/>
      <c r="K70" s="11"/>
      <c r="L70" s="11"/>
      <c r="M70" s="11"/>
      <c r="N70" s="11"/>
    </row>
    <row r="71" spans="1:15" x14ac:dyDescent="0.25">
      <c r="A71" t="str">
        <f>A65</f>
        <v>Fixed costs</v>
      </c>
      <c r="D71" s="8">
        <f>D65</f>
        <v>8500</v>
      </c>
      <c r="F71" s="11"/>
      <c r="G71" s="11"/>
      <c r="H71" s="11"/>
      <c r="J71" s="11"/>
      <c r="K71" s="11"/>
      <c r="L71" s="11"/>
      <c r="M71" s="11"/>
      <c r="N71" s="11"/>
    </row>
    <row r="72" spans="1:15" x14ac:dyDescent="0.25">
      <c r="A72" s="5" t="str">
        <f>A66</f>
        <v>Target operating income</v>
      </c>
      <c r="B72" s="5"/>
      <c r="C72" s="5"/>
      <c r="D72" s="23">
        <f>D66</f>
        <v>6000</v>
      </c>
      <c r="F72" s="11"/>
      <c r="G72" s="11"/>
      <c r="H72" s="11"/>
      <c r="J72" s="11"/>
      <c r="K72" s="11"/>
      <c r="L72" s="11"/>
      <c r="M72" s="11"/>
      <c r="N72" s="11"/>
    </row>
    <row r="73" spans="1:15" x14ac:dyDescent="0.25">
      <c r="D73" s="8">
        <f>SUM(D71:D72)</f>
        <v>14500</v>
      </c>
      <c r="F73" s="11"/>
      <c r="G73" s="11"/>
      <c r="H73" s="11"/>
      <c r="J73" s="11"/>
      <c r="K73" s="11"/>
      <c r="L73" s="11"/>
      <c r="M73" s="11"/>
      <c r="N73" s="11"/>
    </row>
    <row r="74" spans="1:15" x14ac:dyDescent="0.25">
      <c r="A74" s="5" t="str">
        <f>A16</f>
        <v>Contribution margin ratio</v>
      </c>
      <c r="B74" s="5"/>
      <c r="C74" s="5"/>
      <c r="D74" s="21">
        <f>D16</f>
        <v>0.37142857142857144</v>
      </c>
      <c r="F74" s="11"/>
      <c r="G74" s="11"/>
      <c r="H74" s="11"/>
      <c r="J74" s="11"/>
      <c r="K74" s="11"/>
      <c r="L74" s="11"/>
      <c r="M74" s="11"/>
      <c r="N74" s="11"/>
    </row>
    <row r="75" spans="1:15" x14ac:dyDescent="0.25">
      <c r="A75" s="12" t="s">
        <v>16</v>
      </c>
      <c r="B75" s="12"/>
      <c r="C75" s="12"/>
      <c r="D75" s="28">
        <f>D73/D74</f>
        <v>39038.461538461539</v>
      </c>
      <c r="F75" s="11"/>
      <c r="G75" s="11"/>
      <c r="H75" s="11"/>
      <c r="J75" s="11"/>
      <c r="K75" s="11"/>
      <c r="L75" s="11"/>
      <c r="M75" s="11"/>
      <c r="N75" s="11"/>
    </row>
    <row r="76" spans="1:15" x14ac:dyDescent="0.25">
      <c r="A76" s="47" t="s">
        <v>28</v>
      </c>
      <c r="B76" s="47"/>
      <c r="C76" s="47"/>
      <c r="D76" s="47"/>
      <c r="F76" s="11"/>
      <c r="G76" s="11"/>
      <c r="H76" s="11"/>
      <c r="I76" s="24"/>
      <c r="J76" s="11"/>
      <c r="K76" s="11"/>
      <c r="L76" s="11"/>
      <c r="M76" s="11"/>
      <c r="N76" s="11"/>
      <c r="O76" s="24"/>
    </row>
    <row r="77" spans="1:15" x14ac:dyDescent="0.25">
      <c r="A77" s="42" t="str">
        <f>A69</f>
        <v>Target sales, units</v>
      </c>
      <c r="D77" s="43">
        <f>ROUND(D69,0)</f>
        <v>1115</v>
      </c>
      <c r="F77" s="11"/>
      <c r="G77" s="11"/>
      <c r="H77" s="11"/>
      <c r="I77" s="25"/>
      <c r="J77" s="11"/>
      <c r="K77" s="11"/>
      <c r="L77" s="11"/>
      <c r="M77" s="11"/>
      <c r="N77" s="11"/>
      <c r="O77" s="25"/>
    </row>
    <row r="78" spans="1:15" x14ac:dyDescent="0.25">
      <c r="A78" s="5" t="str">
        <f>A50</f>
        <v>Sales price per unit</v>
      </c>
      <c r="B78" s="5"/>
      <c r="C78" s="5"/>
      <c r="D78" s="6">
        <f>D50</f>
        <v>35</v>
      </c>
      <c r="F78" s="32"/>
      <c r="G78" s="32"/>
      <c r="H78" s="32"/>
      <c r="I78" s="28"/>
      <c r="J78" s="11"/>
      <c r="K78" s="11"/>
      <c r="L78" s="32"/>
      <c r="M78" s="32"/>
      <c r="N78" s="32"/>
      <c r="O78" s="28"/>
    </row>
    <row r="79" spans="1:15" x14ac:dyDescent="0.25">
      <c r="A79" s="12" t="s">
        <v>12</v>
      </c>
      <c r="D79" s="22">
        <f>D77*D78</f>
        <v>39025</v>
      </c>
      <c r="F79" s="11"/>
      <c r="G79" s="11"/>
      <c r="H79" s="11"/>
      <c r="J79" s="11"/>
      <c r="K79" s="11"/>
      <c r="L79" s="11"/>
      <c r="M79" s="11"/>
      <c r="N79" s="11"/>
    </row>
    <row r="80" spans="1:15" ht="3" customHeight="1" x14ac:dyDescent="0.25">
      <c r="A80" s="12"/>
      <c r="D80" s="22"/>
      <c r="F80" s="11"/>
      <c r="G80" s="11"/>
      <c r="H80" s="11"/>
      <c r="J80" s="11"/>
      <c r="K80" s="11"/>
      <c r="L80" s="11"/>
      <c r="M80" s="11"/>
      <c r="N80" s="11"/>
    </row>
    <row r="81" spans="1:14" x14ac:dyDescent="0.25">
      <c r="A81" s="44" t="s">
        <v>29</v>
      </c>
      <c r="D81" s="22"/>
      <c r="F81" s="11"/>
      <c r="G81" s="11"/>
      <c r="H81" s="11"/>
      <c r="J81" s="11"/>
      <c r="K81" s="11"/>
      <c r="L81" s="11"/>
      <c r="M81" s="11"/>
      <c r="N81" s="11"/>
    </row>
  </sheetData>
  <mergeCells count="2">
    <mergeCell ref="A48:D48"/>
    <mergeCell ref="A76:D76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67"/>
  <sheetViews>
    <sheetView showGridLines="0" workbookViewId="0"/>
  </sheetViews>
  <sheetFormatPr defaultRowHeight="15" x14ac:dyDescent="0.25"/>
  <cols>
    <col min="1" max="1" width="2.7109375" customWidth="1"/>
    <col min="2" max="2" width="25.7109375" customWidth="1"/>
    <col min="3" max="3" width="10.7109375" customWidth="1"/>
    <col min="4" max="4" width="10.7109375" style="11" customWidth="1"/>
    <col min="6" max="6" width="2.7109375" customWidth="1"/>
    <col min="7" max="7" width="25.7109375" customWidth="1"/>
    <col min="8" max="8" width="10.7109375" customWidth="1"/>
    <col min="9" max="9" width="10.7109375" style="11" customWidth="1"/>
    <col min="12" max="12" width="2.7109375" customWidth="1"/>
    <col min="13" max="13" width="25.7109375" customWidth="1"/>
    <col min="14" max="14" width="10.7109375" customWidth="1"/>
    <col min="15" max="15" width="10.7109375" style="11" customWidth="1"/>
  </cols>
  <sheetData>
    <row r="1" spans="1:16" x14ac:dyDescent="0.25">
      <c r="A1" t="s">
        <v>0</v>
      </c>
      <c r="D1" s="3">
        <v>12.4</v>
      </c>
      <c r="F1" t="s">
        <v>20</v>
      </c>
      <c r="I1" s="3">
        <v>0</v>
      </c>
      <c r="L1" t="s">
        <v>22</v>
      </c>
      <c r="O1" s="3">
        <v>0.8</v>
      </c>
    </row>
    <row r="2" spans="1:16" x14ac:dyDescent="0.25">
      <c r="A2" t="s">
        <v>3</v>
      </c>
      <c r="D2" s="1">
        <v>24500</v>
      </c>
      <c r="F2" t="s">
        <v>19</v>
      </c>
      <c r="I2" s="1">
        <v>0</v>
      </c>
      <c r="L2" t="s">
        <v>21</v>
      </c>
      <c r="O2" s="1">
        <v>1000</v>
      </c>
      <c r="P2" s="1"/>
    </row>
    <row r="3" spans="1:16" x14ac:dyDescent="0.25">
      <c r="A3" t="s">
        <v>1</v>
      </c>
      <c r="D3" s="3">
        <v>6.15</v>
      </c>
      <c r="F3" t="s">
        <v>18</v>
      </c>
      <c r="I3" s="3">
        <v>0.45</v>
      </c>
      <c r="J3" s="3"/>
      <c r="L3" t="s">
        <v>23</v>
      </c>
      <c r="O3" s="2">
        <v>22000</v>
      </c>
      <c r="P3" s="3"/>
    </row>
    <row r="4" spans="1:16" x14ac:dyDescent="0.25">
      <c r="A4" t="s">
        <v>2</v>
      </c>
      <c r="D4" s="2">
        <v>112500</v>
      </c>
      <c r="F4" t="s">
        <v>17</v>
      </c>
      <c r="I4" s="2">
        <v>14200</v>
      </c>
      <c r="J4" s="2"/>
      <c r="P4" s="2"/>
    </row>
    <row r="5" spans="1:16" x14ac:dyDescent="0.25">
      <c r="A5" t="s">
        <v>14</v>
      </c>
      <c r="D5" s="2">
        <v>60000</v>
      </c>
      <c r="I5" s="2"/>
      <c r="O5" s="3"/>
    </row>
    <row r="6" spans="1:16" x14ac:dyDescent="0.25">
      <c r="D6"/>
      <c r="I6"/>
      <c r="O6"/>
    </row>
    <row r="7" spans="1:16" x14ac:dyDescent="0.25">
      <c r="D7"/>
      <c r="I7"/>
      <c r="O7"/>
    </row>
    <row r="9" spans="1:16" x14ac:dyDescent="0.25">
      <c r="A9" s="11"/>
      <c r="B9" s="11"/>
      <c r="C9" s="10"/>
      <c r="D9" s="10"/>
      <c r="E9" s="10"/>
      <c r="F9" s="11"/>
      <c r="G9" s="11"/>
      <c r="H9" s="10"/>
      <c r="I9" s="10"/>
      <c r="L9" s="11"/>
      <c r="M9" s="11"/>
      <c r="N9" s="10"/>
      <c r="O9" s="10"/>
    </row>
    <row r="10" spans="1:16" x14ac:dyDescent="0.25">
      <c r="A10" t="str">
        <f>A1</f>
        <v>Sales price per unit</v>
      </c>
      <c r="C10" s="4"/>
      <c r="D10" s="4">
        <f>D1</f>
        <v>12.4</v>
      </c>
      <c r="F10" t="str">
        <f>A10</f>
        <v>Sales price per unit</v>
      </c>
      <c r="H10" s="4"/>
      <c r="I10" s="4">
        <f>D1+I1</f>
        <v>12.4</v>
      </c>
      <c r="L10" s="37" t="str">
        <f>F10</f>
        <v>Sales price per unit</v>
      </c>
      <c r="M10" s="37"/>
      <c r="N10" s="41"/>
      <c r="O10" s="41">
        <f>D1+O1</f>
        <v>13.200000000000001</v>
      </c>
    </row>
    <row r="11" spans="1:16" x14ac:dyDescent="0.25">
      <c r="A11" s="5" t="str">
        <f>A3</f>
        <v>Variable costs per unit</v>
      </c>
      <c r="B11" s="5"/>
      <c r="C11" s="6"/>
      <c r="D11" s="6">
        <f>D3</f>
        <v>6.15</v>
      </c>
      <c r="F11" s="29" t="str">
        <f>A11</f>
        <v>Variable costs per unit</v>
      </c>
      <c r="G11" s="29"/>
      <c r="H11" s="31"/>
      <c r="I11" s="31">
        <f>D3+I3</f>
        <v>6.6000000000000005</v>
      </c>
      <c r="L11" s="5" t="str">
        <f>F11</f>
        <v>Variable costs per unit</v>
      </c>
      <c r="M11" s="5"/>
      <c r="N11" s="6"/>
      <c r="O11" s="6">
        <f>D3</f>
        <v>6.15</v>
      </c>
    </row>
    <row r="12" spans="1:16" x14ac:dyDescent="0.25">
      <c r="A12" s="12" t="s">
        <v>5</v>
      </c>
      <c r="B12" s="12"/>
      <c r="C12" s="13"/>
      <c r="D12" s="13">
        <f>D10-D11</f>
        <v>6.25</v>
      </c>
      <c r="F12" s="12" t="s">
        <v>5</v>
      </c>
      <c r="G12" s="12"/>
      <c r="H12" s="13"/>
      <c r="I12" s="13">
        <f>I10-I11</f>
        <v>5.8</v>
      </c>
      <c r="L12" s="12" t="s">
        <v>5</v>
      </c>
      <c r="M12" s="12"/>
      <c r="N12" s="13"/>
      <c r="O12" s="13">
        <f>O10-O11</f>
        <v>7.0500000000000007</v>
      </c>
    </row>
    <row r="13" spans="1:16" x14ac:dyDescent="0.25">
      <c r="F13" s="5" t="s">
        <v>6</v>
      </c>
      <c r="G13" s="5"/>
      <c r="H13" s="7"/>
      <c r="I13" s="7">
        <f>D2+I2</f>
        <v>24500</v>
      </c>
      <c r="L13" s="29" t="s">
        <v>6</v>
      </c>
      <c r="M13" s="29"/>
      <c r="N13" s="33"/>
      <c r="O13" s="33">
        <f>D2+O2</f>
        <v>25500</v>
      </c>
    </row>
    <row r="14" spans="1:16" x14ac:dyDescent="0.25">
      <c r="A14" t="s">
        <v>5</v>
      </c>
      <c r="C14" s="9"/>
      <c r="D14" s="9">
        <f>D12</f>
        <v>6.25</v>
      </c>
      <c r="F14" s="12" t="s">
        <v>4</v>
      </c>
      <c r="G14" s="12"/>
      <c r="H14" s="14"/>
      <c r="I14" s="14">
        <f>I12*I13</f>
        <v>142100</v>
      </c>
      <c r="L14" s="12" t="s">
        <v>4</v>
      </c>
      <c r="M14" s="12"/>
      <c r="N14" s="14"/>
      <c r="O14" s="14">
        <f>O12*O13</f>
        <v>179775.00000000003</v>
      </c>
    </row>
    <row r="15" spans="1:16" x14ac:dyDescent="0.25">
      <c r="A15" s="5" t="str">
        <f>A10</f>
        <v>Sales price per unit</v>
      </c>
      <c r="B15" s="5"/>
      <c r="C15" s="6"/>
      <c r="D15" s="6">
        <f>D10</f>
        <v>12.4</v>
      </c>
      <c r="F15" s="29" t="str">
        <f>A21</f>
        <v>Fixed costs</v>
      </c>
      <c r="G15" s="29"/>
      <c r="H15" s="30"/>
      <c r="I15" s="30">
        <f>D4-I4</f>
        <v>98300</v>
      </c>
      <c r="L15" s="29" t="s">
        <v>2</v>
      </c>
      <c r="M15" s="29"/>
      <c r="N15" s="30"/>
      <c r="O15" s="30">
        <f>D4+O3</f>
        <v>134500</v>
      </c>
    </row>
    <row r="16" spans="1:16" x14ac:dyDescent="0.25">
      <c r="A16" s="12" t="s">
        <v>7</v>
      </c>
      <c r="B16" s="12"/>
      <c r="C16" s="19"/>
      <c r="D16" s="19">
        <f>D14/D15</f>
        <v>0.50403225806451613</v>
      </c>
      <c r="F16" s="12" t="s">
        <v>8</v>
      </c>
      <c r="G16" s="12"/>
      <c r="H16" s="14"/>
      <c r="I16" s="14">
        <f>I14-I15</f>
        <v>43800</v>
      </c>
      <c r="L16" s="12" t="s">
        <v>8</v>
      </c>
      <c r="M16" s="12"/>
      <c r="N16" s="14"/>
      <c r="O16" s="14">
        <f>O14-O15</f>
        <v>45275.000000000029</v>
      </c>
    </row>
    <row r="17" spans="1:18" x14ac:dyDescent="0.25">
      <c r="I17"/>
      <c r="O17"/>
    </row>
    <row r="18" spans="1:18" x14ac:dyDescent="0.25">
      <c r="A18" t="s">
        <v>24</v>
      </c>
      <c r="D18" s="36">
        <f>D1*D2</f>
        <v>303800</v>
      </c>
      <c r="F18" s="40"/>
      <c r="G18" s="40"/>
      <c r="H18" s="39"/>
      <c r="I18" s="39"/>
      <c r="K18" s="11"/>
      <c r="L18" s="11"/>
      <c r="M18" s="11"/>
      <c r="N18" s="11"/>
      <c r="O18" s="24"/>
      <c r="P18" s="11"/>
      <c r="Q18" s="11"/>
      <c r="R18" s="11"/>
    </row>
    <row r="19" spans="1:18" x14ac:dyDescent="0.25">
      <c r="A19" s="5" t="s">
        <v>25</v>
      </c>
      <c r="B19" s="5"/>
      <c r="C19" s="7"/>
      <c r="D19" s="18">
        <f>D3*D2</f>
        <v>150675</v>
      </c>
      <c r="F19" s="11"/>
      <c r="G19" s="11"/>
      <c r="H19" s="9"/>
      <c r="I19" s="9"/>
      <c r="K19" s="11"/>
      <c r="L19" s="11"/>
      <c r="M19" s="11"/>
      <c r="N19" s="11"/>
      <c r="O19" s="9"/>
      <c r="P19" s="11"/>
      <c r="Q19" s="11"/>
      <c r="R19" s="11"/>
    </row>
    <row r="20" spans="1:18" x14ac:dyDescent="0.25">
      <c r="A20" s="12" t="s">
        <v>4</v>
      </c>
      <c r="B20" s="12"/>
      <c r="C20" s="14"/>
      <c r="D20" s="14">
        <f>D18-D19</f>
        <v>153125</v>
      </c>
      <c r="F20" s="12"/>
      <c r="G20" s="12"/>
      <c r="H20" s="19"/>
      <c r="I20" s="19"/>
      <c r="K20" s="32"/>
      <c r="L20" s="32"/>
      <c r="M20" s="32"/>
      <c r="N20" s="32"/>
      <c r="O20" s="34"/>
      <c r="P20" s="11"/>
      <c r="Q20" s="11"/>
      <c r="R20" s="11"/>
    </row>
    <row r="21" spans="1:18" x14ac:dyDescent="0.25">
      <c r="A21" s="15" t="s">
        <v>2</v>
      </c>
      <c r="B21" s="16"/>
      <c r="C21" s="17"/>
      <c r="D21" s="18">
        <f>D4</f>
        <v>112500</v>
      </c>
      <c r="L21" s="11"/>
      <c r="M21" s="11"/>
      <c r="N21" s="11"/>
      <c r="P21" s="11"/>
      <c r="Q21" s="11"/>
      <c r="R21" s="11"/>
    </row>
    <row r="22" spans="1:18" x14ac:dyDescent="0.25">
      <c r="A22" s="12" t="s">
        <v>8</v>
      </c>
      <c r="B22" s="12"/>
      <c r="C22" s="14"/>
      <c r="D22" s="14">
        <f>D20-D21</f>
        <v>40625</v>
      </c>
      <c r="F22" s="37" t="s">
        <v>2</v>
      </c>
      <c r="G22" s="37"/>
      <c r="H22" s="37"/>
      <c r="I22" s="38">
        <f>I15</f>
        <v>98300</v>
      </c>
      <c r="L22" s="11"/>
      <c r="M22" s="11"/>
      <c r="N22" s="11"/>
      <c r="O22" s="25"/>
      <c r="P22" s="11"/>
      <c r="Q22" s="11"/>
      <c r="R22" s="11"/>
    </row>
    <row r="23" spans="1:18" x14ac:dyDescent="0.25">
      <c r="F23" s="5" t="str">
        <f>A14</f>
        <v>Contribution margin per unit</v>
      </c>
      <c r="G23" s="5"/>
      <c r="H23" s="5"/>
      <c r="I23" s="6">
        <f>I12</f>
        <v>5.8</v>
      </c>
      <c r="L23" s="32"/>
      <c r="M23" s="32"/>
      <c r="N23" s="11"/>
      <c r="O23" s="28"/>
      <c r="P23" s="11"/>
      <c r="Q23" s="11"/>
      <c r="R23" s="11"/>
    </row>
    <row r="24" spans="1:18" x14ac:dyDescent="0.25">
      <c r="F24" s="12" t="s">
        <v>9</v>
      </c>
      <c r="G24" s="12"/>
      <c r="H24" s="12"/>
      <c r="I24" s="20">
        <f>I22/I23</f>
        <v>16948.275862068967</v>
      </c>
      <c r="L24" s="11"/>
      <c r="M24" s="11"/>
      <c r="N24" s="11"/>
      <c r="P24" s="11"/>
      <c r="Q24" s="11"/>
      <c r="R24" s="11"/>
    </row>
    <row r="25" spans="1:18" x14ac:dyDescent="0.25">
      <c r="I25"/>
    </row>
    <row r="26" spans="1:18" x14ac:dyDescent="0.25">
      <c r="D26"/>
      <c r="F26" s="37" t="s">
        <v>2</v>
      </c>
      <c r="G26" s="37"/>
      <c r="H26" s="37"/>
      <c r="I26" s="38">
        <f>I22</f>
        <v>98300</v>
      </c>
    </row>
    <row r="27" spans="1:18" x14ac:dyDescent="0.25">
      <c r="A27" t="s">
        <v>2</v>
      </c>
      <c r="D27" s="8">
        <f>D4</f>
        <v>112500</v>
      </c>
      <c r="F27" s="5" t="str">
        <f>A32</f>
        <v>Contribution margin ratio</v>
      </c>
      <c r="G27" s="5"/>
      <c r="H27" s="5"/>
      <c r="I27" s="21">
        <f>I23/I10</f>
        <v>0.46774193548387094</v>
      </c>
    </row>
    <row r="28" spans="1:18" x14ac:dyDescent="0.25">
      <c r="A28" s="5" t="str">
        <f>A14</f>
        <v>Contribution margin per unit</v>
      </c>
      <c r="B28" s="5"/>
      <c r="C28" s="5"/>
      <c r="D28" s="6">
        <f>D12</f>
        <v>6.25</v>
      </c>
      <c r="F28" s="12" t="s">
        <v>12</v>
      </c>
      <c r="G28" s="12"/>
      <c r="I28" s="22">
        <f>I26/I27</f>
        <v>210158.62068965519</v>
      </c>
    </row>
    <row r="29" spans="1:18" x14ac:dyDescent="0.25">
      <c r="A29" s="12" t="s">
        <v>9</v>
      </c>
      <c r="B29" s="12"/>
      <c r="C29" s="12"/>
      <c r="D29" s="20">
        <f>D27/D28</f>
        <v>18000</v>
      </c>
      <c r="I29"/>
      <c r="O29"/>
    </row>
    <row r="30" spans="1:18" x14ac:dyDescent="0.25">
      <c r="D30"/>
      <c r="I30"/>
      <c r="O30"/>
    </row>
    <row r="31" spans="1:18" x14ac:dyDescent="0.25">
      <c r="A31" t="s">
        <v>2</v>
      </c>
      <c r="D31" s="8">
        <f>D27</f>
        <v>112500</v>
      </c>
      <c r="I31"/>
      <c r="O31"/>
    </row>
    <row r="32" spans="1:18" x14ac:dyDescent="0.25">
      <c r="A32" s="5" t="str">
        <f>A16</f>
        <v>Contribution margin ratio</v>
      </c>
      <c r="B32" s="5"/>
      <c r="C32" s="5"/>
      <c r="D32" s="21">
        <f>D16</f>
        <v>0.50403225806451613</v>
      </c>
      <c r="F32" s="11"/>
      <c r="G32" s="11"/>
      <c r="H32" s="11"/>
      <c r="J32" s="11"/>
      <c r="K32" s="11"/>
      <c r="L32" s="11"/>
      <c r="M32" s="11"/>
      <c r="N32" s="11"/>
    </row>
    <row r="33" spans="1:15" x14ac:dyDescent="0.25">
      <c r="A33" s="12" t="s">
        <v>12</v>
      </c>
      <c r="B33" s="12"/>
      <c r="D33" s="22">
        <f>D31/D32</f>
        <v>223200</v>
      </c>
      <c r="F33" s="11"/>
      <c r="G33" s="11"/>
      <c r="H33" s="11"/>
      <c r="I33" s="9"/>
      <c r="J33" s="11"/>
      <c r="K33" s="11"/>
      <c r="L33" s="11"/>
      <c r="M33" s="11"/>
      <c r="N33" s="11"/>
      <c r="O33" s="9"/>
    </row>
    <row r="34" spans="1:15" x14ac:dyDescent="0.25">
      <c r="A34" s="48" t="s">
        <v>28</v>
      </c>
      <c r="B34" s="48"/>
      <c r="C34" s="48"/>
      <c r="D34" s="48"/>
      <c r="F34" s="11"/>
      <c r="G34" s="11"/>
      <c r="H34" s="11"/>
      <c r="I34" s="35"/>
      <c r="J34" s="11"/>
      <c r="K34" s="11"/>
      <c r="L34" s="11"/>
      <c r="M34" s="11"/>
      <c r="N34" s="11"/>
      <c r="O34" s="35"/>
    </row>
    <row r="35" spans="1:15" x14ac:dyDescent="0.25">
      <c r="A35" s="46" t="s">
        <v>9</v>
      </c>
      <c r="D35" s="35">
        <f>D29</f>
        <v>18000</v>
      </c>
      <c r="F35" s="11"/>
      <c r="G35" s="11"/>
      <c r="H35" s="11"/>
      <c r="I35" s="24"/>
      <c r="J35" s="11"/>
      <c r="K35" s="11"/>
      <c r="L35" s="11"/>
      <c r="M35" s="11"/>
      <c r="N35" s="11"/>
      <c r="O35" s="24"/>
    </row>
    <row r="36" spans="1:15" s="11" customFormat="1" x14ac:dyDescent="0.25">
      <c r="A36" s="5" t="str">
        <f>A27</f>
        <v>Fixed costs</v>
      </c>
      <c r="B36" s="5"/>
      <c r="C36" s="5"/>
      <c r="D36" s="6">
        <f>D1</f>
        <v>12.4</v>
      </c>
      <c r="I36" s="24"/>
      <c r="O36" s="24"/>
    </row>
    <row r="37" spans="1:15" x14ac:dyDescent="0.25">
      <c r="A37" s="12" t="s">
        <v>12</v>
      </c>
      <c r="D37" s="22">
        <f>D35*D36</f>
        <v>223200</v>
      </c>
      <c r="F37" s="26"/>
      <c r="G37" s="32"/>
      <c r="H37" s="32"/>
      <c r="I37" s="27"/>
      <c r="J37" s="11"/>
      <c r="K37" s="11"/>
      <c r="L37" s="26"/>
      <c r="M37" s="32"/>
      <c r="N37" s="32"/>
      <c r="O37" s="27"/>
    </row>
    <row r="38" spans="1:15" x14ac:dyDescent="0.25">
      <c r="F38" s="11"/>
      <c r="G38" s="11"/>
      <c r="H38" s="11"/>
      <c r="J38" s="11"/>
      <c r="K38" s="11"/>
      <c r="L38" s="11"/>
      <c r="M38" s="11"/>
      <c r="N38" s="11"/>
    </row>
    <row r="39" spans="1:15" x14ac:dyDescent="0.25">
      <c r="F39" s="11"/>
      <c r="G39" s="11"/>
      <c r="H39" s="11"/>
      <c r="I39" s="24"/>
      <c r="J39" s="11"/>
      <c r="K39" s="11"/>
      <c r="L39" s="11"/>
      <c r="M39" s="11"/>
      <c r="N39" s="11"/>
      <c r="O39" s="24"/>
    </row>
    <row r="40" spans="1:15" x14ac:dyDescent="0.25">
      <c r="A40" s="5" t="str">
        <f>A19</f>
        <v>Variable costs</v>
      </c>
      <c r="B40" s="5"/>
      <c r="C40" s="5"/>
      <c r="D40" s="7">
        <f>D19</f>
        <v>150675</v>
      </c>
      <c r="F40" s="11"/>
      <c r="G40" s="11"/>
      <c r="H40" s="11"/>
      <c r="I40" s="24"/>
      <c r="J40" s="11"/>
      <c r="K40" s="11"/>
      <c r="L40" s="11"/>
      <c r="M40" s="11"/>
      <c r="N40" s="11"/>
      <c r="O40" s="24"/>
    </row>
    <row r="41" spans="1:15" x14ac:dyDescent="0.25">
      <c r="A41" t="s">
        <v>11</v>
      </c>
      <c r="D41" s="8" t="e">
        <f>#REF!*D40</f>
        <v>#REF!</v>
      </c>
      <c r="F41" s="11"/>
      <c r="G41" s="11"/>
      <c r="H41" s="11"/>
      <c r="I41" s="24"/>
      <c r="J41" s="11"/>
      <c r="K41" s="11"/>
      <c r="L41" s="11"/>
      <c r="M41" s="11"/>
      <c r="N41" s="11"/>
      <c r="O41" s="24"/>
    </row>
    <row r="42" spans="1:15" x14ac:dyDescent="0.25">
      <c r="A42" s="5" t="s">
        <v>10</v>
      </c>
      <c r="B42" s="5"/>
      <c r="C42" s="5"/>
      <c r="D42" s="23">
        <f>D33</f>
        <v>223200</v>
      </c>
      <c r="F42" s="11"/>
      <c r="G42" s="11"/>
      <c r="H42" s="11"/>
      <c r="I42" s="9"/>
      <c r="J42" s="11"/>
      <c r="K42" s="11"/>
      <c r="L42" s="11"/>
      <c r="M42" s="11"/>
      <c r="N42" s="11"/>
      <c r="O42" s="9"/>
    </row>
    <row r="43" spans="1:15" x14ac:dyDescent="0.25">
      <c r="A43" s="26" t="s">
        <v>13</v>
      </c>
      <c r="B43" s="12"/>
      <c r="C43" s="12"/>
      <c r="D43" s="27" t="e">
        <f>(D41-D42)/D41</f>
        <v>#REF!</v>
      </c>
      <c r="F43" s="32"/>
      <c r="G43" s="32"/>
      <c r="H43" s="32"/>
      <c r="I43" s="34"/>
      <c r="J43" s="11"/>
      <c r="K43" s="11"/>
      <c r="L43" s="32"/>
      <c r="M43" s="32"/>
      <c r="N43" s="32"/>
      <c r="O43" s="34"/>
    </row>
    <row r="44" spans="1:15" x14ac:dyDescent="0.25">
      <c r="F44" s="11"/>
      <c r="G44" s="11"/>
      <c r="H44" s="11"/>
      <c r="J44" s="11"/>
      <c r="K44" s="11"/>
      <c r="L44" s="11"/>
      <c r="M44" s="11"/>
      <c r="N44" s="11"/>
    </row>
    <row r="45" spans="1:15" x14ac:dyDescent="0.25">
      <c r="A45" t="s">
        <v>2</v>
      </c>
      <c r="D45" s="8">
        <f>D4</f>
        <v>112500</v>
      </c>
      <c r="F45" s="11"/>
      <c r="G45" s="11"/>
      <c r="H45" s="11"/>
      <c r="I45" s="24"/>
      <c r="J45" s="11"/>
      <c r="K45" s="11"/>
      <c r="L45" s="11"/>
      <c r="M45" s="11"/>
      <c r="N45" s="11"/>
      <c r="O45" s="24"/>
    </row>
    <row r="46" spans="1:15" x14ac:dyDescent="0.25">
      <c r="A46" s="5" t="str">
        <f>A5</f>
        <v>Target operating income</v>
      </c>
      <c r="B46" s="5"/>
      <c r="C46" s="5"/>
      <c r="D46" s="23">
        <f>D5</f>
        <v>60000</v>
      </c>
      <c r="F46" s="11"/>
      <c r="G46" s="11"/>
      <c r="H46" s="11"/>
      <c r="I46" s="24"/>
      <c r="J46" s="11"/>
      <c r="K46" s="11"/>
      <c r="L46" s="11"/>
      <c r="M46" s="11"/>
      <c r="N46" s="11"/>
      <c r="O46" s="24"/>
    </row>
    <row r="47" spans="1:15" x14ac:dyDescent="0.25">
      <c r="D47" s="8">
        <f>SUM(D45:D46)</f>
        <v>172500</v>
      </c>
      <c r="F47" s="11"/>
      <c r="G47" s="11"/>
      <c r="H47" s="11"/>
      <c r="I47" s="24"/>
      <c r="J47" s="11"/>
      <c r="K47" s="11"/>
      <c r="L47" s="11"/>
      <c r="M47" s="11"/>
      <c r="N47" s="11"/>
      <c r="O47" s="24"/>
    </row>
    <row r="48" spans="1:15" x14ac:dyDescent="0.25">
      <c r="A48" s="5" t="str">
        <f>A28</f>
        <v>Contribution margin per unit</v>
      </c>
      <c r="B48" s="5"/>
      <c r="C48" s="5"/>
      <c r="D48" s="6">
        <f>D28</f>
        <v>6.25</v>
      </c>
      <c r="F48" s="11"/>
      <c r="G48" s="11"/>
      <c r="H48" s="11"/>
      <c r="I48" s="25"/>
      <c r="J48" s="11"/>
      <c r="K48" s="11"/>
      <c r="L48" s="11"/>
      <c r="M48" s="11"/>
      <c r="N48" s="11"/>
      <c r="O48" s="25"/>
    </row>
    <row r="49" spans="1:15" x14ac:dyDescent="0.25">
      <c r="A49" s="12" t="s">
        <v>15</v>
      </c>
      <c r="B49" s="12"/>
      <c r="C49" s="12"/>
      <c r="D49" s="20">
        <f>D47/D48</f>
        <v>27600</v>
      </c>
      <c r="F49" s="32"/>
      <c r="G49" s="32"/>
      <c r="H49" s="32"/>
      <c r="I49" s="28"/>
      <c r="J49" s="11"/>
      <c r="K49" s="11"/>
      <c r="L49" s="32"/>
      <c r="M49" s="32"/>
      <c r="N49" s="32"/>
      <c r="O49" s="28"/>
    </row>
    <row r="50" spans="1:15" x14ac:dyDescent="0.25">
      <c r="D50"/>
      <c r="F50" s="11"/>
      <c r="G50" s="11"/>
      <c r="H50" s="11"/>
      <c r="J50" s="11"/>
      <c r="K50" s="11"/>
      <c r="L50" s="11"/>
      <c r="M50" s="11"/>
      <c r="N50" s="11"/>
    </row>
    <row r="51" spans="1:15" x14ac:dyDescent="0.25">
      <c r="A51" t="str">
        <f>A45</f>
        <v>Fixed costs</v>
      </c>
      <c r="D51" s="8">
        <f>D45</f>
        <v>112500</v>
      </c>
      <c r="F51" s="11"/>
      <c r="G51" s="11"/>
      <c r="H51" s="11"/>
      <c r="J51" s="11"/>
      <c r="K51" s="11"/>
      <c r="L51" s="11"/>
      <c r="M51" s="11"/>
      <c r="N51" s="11"/>
    </row>
    <row r="52" spans="1:15" x14ac:dyDescent="0.25">
      <c r="A52" s="5" t="str">
        <f>A46</f>
        <v>Target operating income</v>
      </c>
      <c r="B52" s="5"/>
      <c r="C52" s="5"/>
      <c r="D52" s="23">
        <f>D46</f>
        <v>60000</v>
      </c>
      <c r="F52" s="11"/>
      <c r="G52" s="11"/>
      <c r="H52" s="11"/>
      <c r="J52" s="11"/>
      <c r="K52" s="11"/>
      <c r="L52" s="11"/>
      <c r="M52" s="11"/>
      <c r="N52" s="11"/>
    </row>
    <row r="53" spans="1:15" x14ac:dyDescent="0.25">
      <c r="D53" s="8">
        <f>SUM(D51:D52)</f>
        <v>172500</v>
      </c>
      <c r="F53" s="11"/>
      <c r="G53" s="11"/>
      <c r="H53" s="11"/>
      <c r="J53" s="11"/>
      <c r="K53" s="11"/>
      <c r="L53" s="11"/>
      <c r="M53" s="11"/>
      <c r="N53" s="11"/>
    </row>
    <row r="54" spans="1:15" x14ac:dyDescent="0.25">
      <c r="A54" s="5" t="str">
        <f>A16</f>
        <v>Contribution margin ratio</v>
      </c>
      <c r="B54" s="5"/>
      <c r="C54" s="5"/>
      <c r="D54" s="21">
        <f>D16</f>
        <v>0.50403225806451613</v>
      </c>
      <c r="F54" s="11"/>
      <c r="G54" s="11"/>
      <c r="H54" s="11"/>
      <c r="J54" s="11"/>
      <c r="K54" s="11"/>
      <c r="L54" s="11"/>
      <c r="M54" s="11"/>
      <c r="N54" s="11"/>
    </row>
    <row r="55" spans="1:15" x14ac:dyDescent="0.25">
      <c r="A55" s="12" t="s">
        <v>16</v>
      </c>
      <c r="B55" s="12"/>
      <c r="C55" s="12"/>
      <c r="D55" s="28">
        <f>D53/D54</f>
        <v>342240</v>
      </c>
      <c r="F55" s="11"/>
      <c r="G55" s="11"/>
      <c r="H55" s="11"/>
      <c r="J55" s="11"/>
      <c r="K55" s="11"/>
      <c r="L55" s="11"/>
      <c r="M55" s="11"/>
      <c r="N55" s="11"/>
    </row>
    <row r="56" spans="1:15" x14ac:dyDescent="0.25">
      <c r="F56" s="11"/>
      <c r="G56" s="11"/>
      <c r="H56" s="11"/>
      <c r="J56" s="11"/>
      <c r="K56" s="11"/>
      <c r="L56" s="11"/>
      <c r="M56" s="11"/>
      <c r="N56" s="11"/>
    </row>
    <row r="57" spans="1:15" x14ac:dyDescent="0.25">
      <c r="F57" s="11"/>
      <c r="G57" s="11"/>
      <c r="H57" s="11"/>
      <c r="J57" s="11"/>
      <c r="K57" s="11"/>
      <c r="L57" s="11"/>
      <c r="M57" s="11"/>
      <c r="N57" s="11"/>
    </row>
    <row r="58" spans="1:15" x14ac:dyDescent="0.25">
      <c r="F58" s="11"/>
      <c r="G58" s="11"/>
      <c r="H58" s="11"/>
      <c r="J58" s="11"/>
      <c r="K58" s="11"/>
      <c r="L58" s="11"/>
      <c r="M58" s="11"/>
      <c r="N58" s="11"/>
    </row>
    <row r="59" spans="1:15" x14ac:dyDescent="0.25">
      <c r="F59" s="11"/>
      <c r="G59" s="11"/>
      <c r="H59" s="11"/>
      <c r="J59" s="11"/>
      <c r="K59" s="11"/>
      <c r="L59" s="11"/>
      <c r="M59" s="11"/>
      <c r="N59" s="11"/>
    </row>
    <row r="60" spans="1:15" x14ac:dyDescent="0.25">
      <c r="F60" s="11"/>
      <c r="G60" s="11"/>
      <c r="H60" s="11"/>
      <c r="J60" s="11"/>
      <c r="K60" s="11"/>
      <c r="L60" s="11"/>
      <c r="M60" s="11"/>
      <c r="N60" s="11"/>
    </row>
    <row r="61" spans="1:15" x14ac:dyDescent="0.25">
      <c r="F61" s="11"/>
      <c r="G61" s="11"/>
      <c r="H61" s="11"/>
      <c r="J61" s="11"/>
      <c r="K61" s="11"/>
      <c r="L61" s="11"/>
      <c r="M61" s="11"/>
      <c r="N61" s="11"/>
    </row>
    <row r="62" spans="1:15" x14ac:dyDescent="0.25">
      <c r="F62" s="11"/>
      <c r="G62" s="11"/>
      <c r="H62" s="11"/>
      <c r="J62" s="11"/>
      <c r="K62" s="11"/>
      <c r="L62" s="11"/>
      <c r="M62" s="11"/>
      <c r="N62" s="11"/>
    </row>
    <row r="63" spans="1:15" x14ac:dyDescent="0.25">
      <c r="F63" s="11"/>
      <c r="G63" s="11"/>
      <c r="H63" s="11"/>
      <c r="J63" s="11"/>
      <c r="K63" s="11"/>
      <c r="L63" s="11"/>
      <c r="M63" s="11"/>
      <c r="N63" s="11"/>
    </row>
    <row r="64" spans="1:15" x14ac:dyDescent="0.25">
      <c r="F64" s="11"/>
      <c r="G64" s="11"/>
      <c r="H64" s="11"/>
      <c r="J64" s="11"/>
      <c r="K64" s="11"/>
      <c r="L64" s="11"/>
      <c r="M64" s="11"/>
      <c r="N64" s="11"/>
    </row>
    <row r="65" spans="6:14" x14ac:dyDescent="0.25">
      <c r="F65" s="11"/>
      <c r="G65" s="11"/>
      <c r="H65" s="11"/>
      <c r="J65" s="11"/>
      <c r="K65" s="11"/>
      <c r="L65" s="11"/>
      <c r="M65" s="11"/>
      <c r="N65" s="11"/>
    </row>
    <row r="66" spans="6:14" x14ac:dyDescent="0.25">
      <c r="F66" s="11"/>
      <c r="G66" s="11"/>
      <c r="H66" s="11"/>
      <c r="J66" s="11"/>
      <c r="K66" s="11"/>
      <c r="L66" s="11"/>
      <c r="M66" s="11"/>
      <c r="N66" s="11"/>
    </row>
    <row r="67" spans="6:14" x14ac:dyDescent="0.25">
      <c r="F67" s="11"/>
      <c r="G67" s="11"/>
      <c r="H67" s="11"/>
      <c r="J67" s="11"/>
      <c r="K67" s="11"/>
      <c r="L67" s="11"/>
      <c r="M67" s="11"/>
      <c r="N67" s="11"/>
    </row>
  </sheetData>
  <mergeCells count="1">
    <mergeCell ref="A34:D3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homework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</dc:creator>
  <cp:lastModifiedBy>Thomas Davis</cp:lastModifiedBy>
  <dcterms:created xsi:type="dcterms:W3CDTF">2014-10-21T13:14:32Z</dcterms:created>
  <dcterms:modified xsi:type="dcterms:W3CDTF">2017-02-27T07:36:56Z</dcterms:modified>
</cp:coreProperties>
</file>