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0490" windowHeight="7755" activeTab="3"/>
  </bookViews>
  <sheets>
    <sheet name="SFP" sheetId="3" r:id="rId1"/>
    <sheet name="SPL" sheetId="6" r:id="rId2"/>
    <sheet name="SFP SOLUTION" sheetId="7" r:id="rId3"/>
    <sheet name="SPL SOLUTION" sheetId="8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8" l="1"/>
  <c r="I10" i="8"/>
  <c r="I8" i="8"/>
  <c r="I6" i="8"/>
  <c r="I3" i="8"/>
  <c r="G3" i="8"/>
  <c r="G4" i="8" s="1"/>
  <c r="I4" i="8" s="1"/>
  <c r="E7" i="8"/>
  <c r="E9" i="8" s="1"/>
  <c r="E11" i="8" s="1"/>
  <c r="E5" i="8"/>
  <c r="C5" i="8"/>
  <c r="C7" i="8" s="1"/>
  <c r="C9" i="8" s="1"/>
  <c r="C11" i="8" s="1"/>
  <c r="N3" i="8"/>
  <c r="N3" i="6"/>
  <c r="P35" i="7"/>
  <c r="P36" i="7"/>
  <c r="I15" i="7"/>
  <c r="K17" i="7"/>
  <c r="I12" i="7"/>
  <c r="O26" i="7"/>
  <c r="O27" i="7" s="1"/>
  <c r="P25" i="7"/>
  <c r="P26" i="7" s="1"/>
  <c r="P24" i="7"/>
  <c r="P23" i="7"/>
  <c r="P30" i="7"/>
  <c r="K11" i="7"/>
  <c r="I11" i="7"/>
  <c r="P18" i="7"/>
  <c r="P17" i="7"/>
  <c r="P19" i="7" s="1"/>
  <c r="P15" i="7"/>
  <c r="P14" i="7"/>
  <c r="P16" i="7" s="1"/>
  <c r="I4" i="7"/>
  <c r="K4" i="7" s="1"/>
  <c r="I7" i="7"/>
  <c r="I19" i="7" s="1"/>
  <c r="K19" i="7" s="1"/>
  <c r="K20" i="7" s="1"/>
  <c r="K21" i="7" s="1"/>
  <c r="K7" i="7"/>
  <c r="K6" i="7"/>
  <c r="K8" i="7" s="1"/>
  <c r="K3" i="7"/>
  <c r="G20" i="7"/>
  <c r="G21" i="7" s="1"/>
  <c r="E20" i="7"/>
  <c r="E21" i="7" s="1"/>
  <c r="G14" i="7"/>
  <c r="E14" i="7"/>
  <c r="G8" i="7"/>
  <c r="G9" i="7" s="1"/>
  <c r="E8" i="7"/>
  <c r="E9" i="7" s="1"/>
  <c r="E5" i="6"/>
  <c r="E7" i="6" s="1"/>
  <c r="E9" i="6" s="1"/>
  <c r="C5" i="6"/>
  <c r="C7" i="6" s="1"/>
  <c r="C9" i="6" s="1"/>
  <c r="C11" i="6" s="1"/>
  <c r="G18" i="3"/>
  <c r="G19" i="3" s="1"/>
  <c r="G13" i="3"/>
  <c r="G8" i="3"/>
  <c r="G9" i="3" s="1"/>
  <c r="E8" i="3"/>
  <c r="E9" i="3" s="1"/>
  <c r="E18" i="3"/>
  <c r="E19" i="3" s="1"/>
  <c r="E13" i="3"/>
  <c r="I5" i="8" l="1"/>
  <c r="I7" i="8" s="1"/>
  <c r="I9" i="8" s="1"/>
  <c r="I11" i="8" s="1"/>
  <c r="I13" i="8" s="1"/>
  <c r="P37" i="7"/>
  <c r="P20" i="7"/>
  <c r="I5" i="7" s="1"/>
  <c r="K5" i="7" s="1"/>
  <c r="K9" i="7" s="1"/>
  <c r="E22" i="7"/>
  <c r="I9" i="7"/>
  <c r="I13" i="7"/>
  <c r="P31" i="7"/>
  <c r="P32" i="7" s="1"/>
  <c r="P27" i="7"/>
  <c r="I16" i="7" s="1"/>
  <c r="K15" i="7" s="1"/>
  <c r="G22" i="7"/>
  <c r="G24" i="7"/>
  <c r="E24" i="7"/>
  <c r="E11" i="6"/>
  <c r="G20" i="3"/>
  <c r="G22" i="3" s="1"/>
  <c r="E20" i="3"/>
  <c r="I22" i="7" l="1"/>
  <c r="K12" i="7"/>
  <c r="K14" i="7" s="1"/>
  <c r="K22" i="7" s="1"/>
  <c r="K24" i="7" s="1"/>
  <c r="I24" i="7"/>
  <c r="E22" i="3"/>
</calcChain>
</file>

<file path=xl/sharedStrings.xml><?xml version="1.0" encoding="utf-8"?>
<sst xmlns="http://schemas.openxmlformats.org/spreadsheetml/2006/main" count="127" uniqueCount="61">
  <si>
    <t>Cash</t>
  </si>
  <si>
    <t>Total assets</t>
  </si>
  <si>
    <t>Capital stock</t>
  </si>
  <si>
    <t>Retained earnings</t>
  </si>
  <si>
    <t>Sales</t>
  </si>
  <si>
    <t>Cost of goods sold</t>
  </si>
  <si>
    <t>Gross profit</t>
  </si>
  <si>
    <t>Income tax expense</t>
  </si>
  <si>
    <t>Total current assets</t>
  </si>
  <si>
    <t>SGA expense</t>
  </si>
  <si>
    <t>Operating income</t>
  </si>
  <si>
    <t>Total current liabilities</t>
  </si>
  <si>
    <t>Total liabilities</t>
  </si>
  <si>
    <t>Fixed assets</t>
  </si>
  <si>
    <t>Receivables</t>
  </si>
  <si>
    <t>Payables</t>
  </si>
  <si>
    <t>Difference</t>
  </si>
  <si>
    <t>Notes payable</t>
  </si>
  <si>
    <t>Total equity</t>
  </si>
  <si>
    <t>Total equity and liabilities</t>
  </si>
  <si>
    <t>Parent</t>
  </si>
  <si>
    <t>Subsidiary</t>
  </si>
  <si>
    <t>Investment in subsidiary</t>
  </si>
  <si>
    <t>Statement of Financial Position (in 000s)</t>
  </si>
  <si>
    <t>Adjustments</t>
  </si>
  <si>
    <t>Consolidation</t>
  </si>
  <si>
    <t>Investment</t>
  </si>
  <si>
    <t>Percentage ownership</t>
  </si>
  <si>
    <t>NCI</t>
  </si>
  <si>
    <t>Non controlling interest value</t>
  </si>
  <si>
    <t>Retained earnings of subsidiary</t>
  </si>
  <si>
    <t>Capital stock of subsidiary</t>
  </si>
  <si>
    <t>Transaction (in 000s)</t>
  </si>
  <si>
    <t>Intercompany Transactions</t>
  </si>
  <si>
    <t>Goodwill</t>
  </si>
  <si>
    <t>Non controlling interest</t>
  </si>
  <si>
    <t>Goodwill calculation</t>
  </si>
  <si>
    <t>Transaction value:</t>
  </si>
  <si>
    <t>Total</t>
  </si>
  <si>
    <t>Subsidiary retained earnings</t>
  </si>
  <si>
    <t>Subsidiary capital stock</t>
  </si>
  <si>
    <t>Retained earnings calculation</t>
  </si>
  <si>
    <t>Parent retained earnings</t>
  </si>
  <si>
    <t>Ending retained earnings</t>
  </si>
  <si>
    <t>Beginning retained earnings</t>
  </si>
  <si>
    <t>Change</t>
  </si>
  <si>
    <t>% of sub retained earnings</t>
  </si>
  <si>
    <t>Sub retained earnings allocation</t>
  </si>
  <si>
    <t>Non controlling interest calculation</t>
  </si>
  <si>
    <t>Transaction NCI</t>
  </si>
  <si>
    <t>Interest expense</t>
  </si>
  <si>
    <t>Statement of profit or loss (in 000s)</t>
  </si>
  <si>
    <t>Intercompany sales remaining</t>
  </si>
  <si>
    <t xml:space="preserve">   in inventory</t>
  </si>
  <si>
    <t>Profit before taxes</t>
  </si>
  <si>
    <t>Net profit</t>
  </si>
  <si>
    <t>Profit attributed to shareholders of parent</t>
  </si>
  <si>
    <t>Profit attributed to non controlling interest</t>
  </si>
  <si>
    <t>Sales from sub to parent</t>
  </si>
  <si>
    <t>Payable from parent to sub</t>
  </si>
  <si>
    <t>Cost to sub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</si>
</sst>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164" fontId="0" fillId="0" borderId="0" xfId="1" applyNumberFormat="1" applyFont="1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164" fontId="3" fillId="0" borderId="0" xfId="0" applyNumberFormat="1" applyFont="1"/>
    <xf numFmtId="0" fontId="2" fillId="0" borderId="1" xfId="0" applyFont="1" applyBorder="1" applyAlignment="1">
      <alignment horizontal="right"/>
    </xf>
    <xf numFmtId="164" fontId="3" fillId="0" borderId="0" xfId="1" applyNumberFormat="1" applyFont="1"/>
    <xf numFmtId="0" fontId="0" fillId="0" borderId="0" xfId="0" applyBorder="1"/>
    <xf numFmtId="0" fontId="2" fillId="0" borderId="0" xfId="0" applyFont="1" applyBorder="1"/>
    <xf numFmtId="164" fontId="3" fillId="0" borderId="1" xfId="0" applyNumberFormat="1" applyFont="1" applyBorder="1"/>
    <xf numFmtId="164" fontId="3" fillId="0" borderId="0" xfId="1" applyNumberFormat="1" applyFont="1" applyBorder="1"/>
    <xf numFmtId="164" fontId="3" fillId="0" borderId="1" xfId="1" applyNumberFormat="1" applyFont="1" applyBorder="1"/>
    <xf numFmtId="164" fontId="0" fillId="0" borderId="0" xfId="1" applyNumberFormat="1" applyFont="1" applyBorder="1"/>
    <xf numFmtId="0" fontId="0" fillId="0" borderId="1" xfId="0" applyFill="1" applyBorder="1"/>
    <xf numFmtId="0" fontId="0" fillId="0" borderId="0" xfId="0" applyFill="1" applyBorder="1"/>
    <xf numFmtId="0" fontId="2" fillId="0" borderId="0" xfId="0" applyFont="1" applyBorder="1" applyAlignment="1">
      <alignment horizontal="right"/>
    </xf>
    <xf numFmtId="164" fontId="0" fillId="0" borderId="0" xfId="0" applyNumberFormat="1" applyBorder="1"/>
    <xf numFmtId="0" fontId="0" fillId="0" borderId="3" xfId="0" applyBorder="1"/>
    <xf numFmtId="164" fontId="3" fillId="0" borderId="0" xfId="0" applyNumberFormat="1" applyFont="1" applyBorder="1"/>
    <xf numFmtId="164" fontId="3" fillId="0" borderId="4" xfId="0" applyNumberFormat="1" applyFont="1" applyBorder="1"/>
    <xf numFmtId="0" fontId="0" fillId="0" borderId="5" xfId="0" applyBorder="1"/>
    <xf numFmtId="164" fontId="3" fillId="0" borderId="6" xfId="0" applyNumberFormat="1" applyFont="1" applyBorder="1"/>
    <xf numFmtId="0" fontId="0" fillId="0" borderId="2" xfId="0" applyFill="1" applyBorder="1"/>
    <xf numFmtId="164" fontId="0" fillId="0" borderId="2" xfId="0" applyNumberFormat="1" applyBorder="1"/>
    <xf numFmtId="0" fontId="0" fillId="0" borderId="2" xfId="0" applyBorder="1"/>
    <xf numFmtId="0" fontId="5" fillId="0" borderId="1" xfId="0" applyFont="1" applyBorder="1"/>
    <xf numFmtId="0" fontId="2" fillId="0" borderId="0" xfId="0" applyFont="1"/>
    <xf numFmtId="0" fontId="0" fillId="0" borderId="7" xfId="0" applyBorder="1"/>
    <xf numFmtId="9" fontId="0" fillId="0" borderId="0" xfId="0" applyNumberFormat="1"/>
    <xf numFmtId="0" fontId="2" fillId="0" borderId="8" xfId="0" applyFont="1" applyBorder="1"/>
    <xf numFmtId="0" fontId="0" fillId="0" borderId="9" xfId="0" applyBorder="1"/>
    <xf numFmtId="0" fontId="0" fillId="0" borderId="10" xfId="0" applyBorder="1"/>
    <xf numFmtId="9" fontId="3" fillId="0" borderId="4" xfId="0" applyNumberFormat="1" applyFont="1" applyBorder="1"/>
    <xf numFmtId="164" fontId="4" fillId="0" borderId="0" xfId="0" applyNumberFormat="1" applyFont="1" applyBorder="1"/>
    <xf numFmtId="164" fontId="4" fillId="0" borderId="1" xfId="0" applyNumberFormat="1" applyFont="1" applyBorder="1"/>
    <xf numFmtId="0" fontId="2" fillId="0" borderId="0" xfId="0" applyFont="1" applyFill="1"/>
    <xf numFmtId="0" fontId="0" fillId="0" borderId="0" xfId="0" applyFill="1"/>
    <xf numFmtId="164" fontId="4" fillId="0" borderId="11" xfId="0" applyNumberFormat="1" applyFont="1" applyBorder="1"/>
    <xf numFmtId="164" fontId="4" fillId="0" borderId="12" xfId="0" applyNumberFormat="1" applyFont="1" applyBorder="1"/>
    <xf numFmtId="164" fontId="0" fillId="0" borderId="11" xfId="0" applyNumberFormat="1" applyBorder="1"/>
    <xf numFmtId="164" fontId="0" fillId="0" borderId="12" xfId="0" applyNumberFormat="1" applyBorder="1"/>
    <xf numFmtId="0" fontId="0" fillId="0" borderId="7" xfId="0" applyFill="1" applyBorder="1"/>
    <xf numFmtId="9" fontId="4" fillId="0" borderId="6" xfId="0" applyNumberFormat="1" applyFont="1" applyBorder="1"/>
    <xf numFmtId="0" fontId="0" fillId="0" borderId="3" xfId="0" applyFill="1" applyBorder="1"/>
    <xf numFmtId="0" fontId="0" fillId="0" borderId="5" xfId="0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23"/>
  <sheetViews>
    <sheetView showGridLines="0" topLeftCell="A14" zoomScale="120" zoomScaleNormal="120" workbookViewId="0">
      <selection activeCell="A32" sqref="A32"/>
    </sheetView>
  </sheetViews>
  <sheetFormatPr defaultRowHeight="15" x14ac:dyDescent="0.25"/>
  <cols>
    <col min="1" max="1" width="1.7109375" customWidth="1"/>
    <col min="2" max="2" width="28.7109375" customWidth="1"/>
    <col min="3" max="4" width="11.5703125" hidden="1" customWidth="1"/>
    <col min="5" max="5" width="12.7109375" customWidth="1"/>
    <col min="6" max="6" width="1.7109375" customWidth="1"/>
    <col min="7" max="7" width="12.7109375" customWidth="1"/>
    <col min="8" max="8" width="1.7109375" customWidth="1"/>
    <col min="9" max="9" width="12.7109375" customWidth="1"/>
    <col min="10" max="10" width="1.7109375" customWidth="1"/>
    <col min="11" max="11" width="12.7109375" customWidth="1"/>
    <col min="12" max="12" width="6.7109375" customWidth="1"/>
  </cols>
  <sheetData>
    <row r="1" spans="2:16" x14ac:dyDescent="0.25">
      <c r="B1" s="9"/>
    </row>
    <row r="2" spans="2:16" x14ac:dyDescent="0.25">
      <c r="B2" s="26" t="s">
        <v>23</v>
      </c>
      <c r="C2" s="6"/>
      <c r="D2" s="6"/>
      <c r="E2" s="6" t="s">
        <v>20</v>
      </c>
      <c r="F2" s="16"/>
      <c r="G2" s="6" t="s">
        <v>21</v>
      </c>
      <c r="I2" s="6" t="s">
        <v>24</v>
      </c>
      <c r="K2" s="6" t="s">
        <v>25</v>
      </c>
      <c r="M2" s="30" t="s">
        <v>32</v>
      </c>
      <c r="N2" s="31"/>
      <c r="O2" s="31"/>
      <c r="P2" s="32"/>
    </row>
    <row r="3" spans="2:16" x14ac:dyDescent="0.25">
      <c r="B3" t="s">
        <v>13</v>
      </c>
      <c r="C3" s="2"/>
      <c r="D3" s="2"/>
      <c r="E3" s="5">
        <v>5200</v>
      </c>
      <c r="F3" s="5"/>
      <c r="G3" s="5">
        <v>3600</v>
      </c>
      <c r="I3" s="5"/>
      <c r="K3" s="5"/>
      <c r="M3" s="18" t="s">
        <v>27</v>
      </c>
      <c r="N3" s="8"/>
      <c r="O3" s="8"/>
      <c r="P3" s="33">
        <v>0.8</v>
      </c>
    </row>
    <row r="4" spans="2:16" x14ac:dyDescent="0.25">
      <c r="B4" t="s">
        <v>22</v>
      </c>
      <c r="C4" s="5"/>
      <c r="D4" s="5"/>
      <c r="E4" s="19">
        <v>3000</v>
      </c>
      <c r="F4" s="19"/>
      <c r="G4" s="19">
        <v>0</v>
      </c>
      <c r="I4" s="19"/>
      <c r="K4" s="19"/>
      <c r="M4" s="18" t="s">
        <v>26</v>
      </c>
      <c r="N4" s="8"/>
      <c r="O4" s="8"/>
      <c r="P4" s="20">
        <v>3000</v>
      </c>
    </row>
    <row r="5" spans="2:16" ht="15" customHeight="1" x14ac:dyDescent="0.25">
      <c r="L5" s="8"/>
      <c r="M5" s="18" t="s">
        <v>29</v>
      </c>
      <c r="N5" s="8"/>
      <c r="O5" s="8"/>
      <c r="P5" s="20">
        <v>500</v>
      </c>
    </row>
    <row r="6" spans="2:16" ht="15" customHeight="1" x14ac:dyDescent="0.25">
      <c r="B6" t="s">
        <v>0</v>
      </c>
      <c r="E6" s="19">
        <v>100</v>
      </c>
      <c r="F6" s="19"/>
      <c r="G6" s="19">
        <v>100</v>
      </c>
      <c r="I6" s="19"/>
      <c r="K6" s="19"/>
      <c r="L6" s="8"/>
      <c r="M6" s="18" t="s">
        <v>30</v>
      </c>
      <c r="N6" s="8"/>
      <c r="O6" s="8"/>
      <c r="P6" s="20">
        <v>900</v>
      </c>
    </row>
    <row r="7" spans="2:16" ht="15" customHeight="1" x14ac:dyDescent="0.25">
      <c r="B7" s="3" t="s">
        <v>14</v>
      </c>
      <c r="C7" s="10"/>
      <c r="D7" s="10"/>
      <c r="E7" s="10">
        <v>500</v>
      </c>
      <c r="F7" s="19"/>
      <c r="G7" s="10">
        <v>200</v>
      </c>
      <c r="H7" s="8"/>
      <c r="I7" s="10"/>
      <c r="J7" s="8"/>
      <c r="K7" s="10"/>
      <c r="L7" s="8"/>
      <c r="M7" s="21" t="s">
        <v>31</v>
      </c>
      <c r="N7" s="3"/>
      <c r="O7" s="3"/>
      <c r="P7" s="22">
        <v>2000</v>
      </c>
    </row>
    <row r="8" spans="2:16" ht="15" customHeight="1" x14ac:dyDescent="0.25">
      <c r="B8" s="23" t="s">
        <v>8</v>
      </c>
      <c r="C8" s="24"/>
      <c r="D8" s="24"/>
      <c r="E8" s="24">
        <f>SUM(E6:E7)</f>
        <v>600</v>
      </c>
      <c r="F8" s="17"/>
      <c r="G8" s="24">
        <f>SUM(G6:G7)</f>
        <v>300</v>
      </c>
      <c r="H8" s="8"/>
      <c r="I8" s="24"/>
      <c r="J8" s="8"/>
      <c r="K8" s="24"/>
      <c r="L8" s="8"/>
    </row>
    <row r="9" spans="2:16" ht="15" customHeight="1" x14ac:dyDescent="0.25">
      <c r="B9" t="s">
        <v>1</v>
      </c>
      <c r="C9" s="2"/>
      <c r="D9" s="2"/>
      <c r="E9" s="2">
        <f>E3+E4+E8</f>
        <v>8800</v>
      </c>
      <c r="F9" s="2"/>
      <c r="G9" s="2">
        <f>G3+G4+G8</f>
        <v>3900</v>
      </c>
      <c r="H9" s="8"/>
      <c r="I9" s="2"/>
      <c r="J9" s="8"/>
      <c r="K9" s="2"/>
      <c r="L9" s="8"/>
      <c r="M9" s="30" t="s">
        <v>33</v>
      </c>
      <c r="N9" s="31"/>
      <c r="O9" s="31"/>
      <c r="P9" s="32"/>
    </row>
    <row r="10" spans="2:16" ht="15" customHeight="1" x14ac:dyDescent="0.25">
      <c r="C10" s="2"/>
      <c r="D10" s="2"/>
      <c r="E10" s="2"/>
      <c r="F10" s="2"/>
      <c r="G10" s="2"/>
      <c r="H10" s="8"/>
      <c r="I10" s="2"/>
      <c r="J10" s="8"/>
      <c r="K10" s="2"/>
      <c r="L10" s="8"/>
      <c r="M10" s="21" t="s">
        <v>59</v>
      </c>
      <c r="N10" s="3"/>
      <c r="O10" s="3"/>
      <c r="P10" s="22">
        <v>120</v>
      </c>
    </row>
    <row r="11" spans="2:16" ht="15" customHeight="1" x14ac:dyDescent="0.25">
      <c r="B11" t="s">
        <v>2</v>
      </c>
      <c r="C11" s="2"/>
      <c r="D11" s="2"/>
      <c r="E11" s="19">
        <v>3000</v>
      </c>
      <c r="F11" s="19"/>
      <c r="G11" s="19">
        <v>2000</v>
      </c>
      <c r="H11" s="8"/>
      <c r="I11" s="19"/>
      <c r="J11" s="8"/>
      <c r="K11" s="19"/>
      <c r="L11" s="8"/>
    </row>
    <row r="12" spans="2:16" ht="15" customHeight="1" x14ac:dyDescent="0.25">
      <c r="B12" s="3" t="s">
        <v>3</v>
      </c>
      <c r="C12" s="4"/>
      <c r="D12" s="4"/>
      <c r="E12" s="10">
        <v>3900</v>
      </c>
      <c r="F12" s="19"/>
      <c r="G12" s="10">
        <v>1400</v>
      </c>
      <c r="H12" s="8"/>
      <c r="I12" s="10"/>
      <c r="J12" s="8"/>
      <c r="K12" s="10"/>
      <c r="L12" s="8"/>
    </row>
    <row r="13" spans="2:16" ht="15" customHeight="1" x14ac:dyDescent="0.25">
      <c r="B13" t="s">
        <v>18</v>
      </c>
      <c r="C13" s="2"/>
      <c r="D13" s="2"/>
      <c r="E13" s="2">
        <f>SUM(E11:E12)</f>
        <v>6900</v>
      </c>
      <c r="F13" s="2"/>
      <c r="G13" s="2">
        <f>SUM(G11:G12)</f>
        <v>3400</v>
      </c>
      <c r="H13" s="8"/>
      <c r="I13" s="2"/>
      <c r="J13" s="8"/>
      <c r="K13" s="2"/>
      <c r="L13" s="8"/>
    </row>
    <row r="14" spans="2:16" ht="15" customHeight="1" x14ac:dyDescent="0.25">
      <c r="C14" s="2"/>
      <c r="D14" s="2"/>
      <c r="E14" s="2"/>
      <c r="F14" s="2"/>
      <c r="G14" s="2"/>
      <c r="H14" s="8"/>
      <c r="I14" s="2"/>
      <c r="J14" s="8"/>
      <c r="K14" s="2"/>
      <c r="L14" s="8"/>
    </row>
    <row r="15" spans="2:16" ht="15" customHeight="1" x14ac:dyDescent="0.25">
      <c r="B15" s="8" t="s">
        <v>17</v>
      </c>
      <c r="C15" s="19"/>
      <c r="D15" s="19"/>
      <c r="E15" s="19">
        <v>1500</v>
      </c>
      <c r="F15" s="19"/>
      <c r="G15" s="19">
        <v>400</v>
      </c>
      <c r="H15" s="8"/>
      <c r="I15" s="19"/>
      <c r="J15" s="8"/>
      <c r="K15" s="19"/>
      <c r="L15" s="8"/>
    </row>
    <row r="16" spans="2:16" ht="15" customHeight="1" x14ac:dyDescent="0.25">
      <c r="C16" s="2"/>
      <c r="D16" s="2"/>
      <c r="E16" s="2"/>
      <c r="F16" s="2"/>
      <c r="G16" s="2"/>
      <c r="H16" s="8"/>
      <c r="I16" s="2"/>
      <c r="J16" s="8"/>
      <c r="K16" s="2"/>
      <c r="L16" s="8"/>
    </row>
    <row r="17" spans="2:11" ht="15" customHeight="1" x14ac:dyDescent="0.25">
      <c r="B17" s="3" t="s">
        <v>15</v>
      </c>
      <c r="C17" s="10"/>
      <c r="D17" s="10"/>
      <c r="E17" s="10">
        <v>400</v>
      </c>
      <c r="F17" s="19"/>
      <c r="G17" s="10">
        <v>100</v>
      </c>
      <c r="H17" s="8"/>
      <c r="I17" s="10"/>
      <c r="J17" s="8"/>
      <c r="K17" s="10"/>
    </row>
    <row r="18" spans="2:11" ht="15" customHeight="1" x14ac:dyDescent="0.25">
      <c r="B18" s="25" t="s">
        <v>11</v>
      </c>
      <c r="C18" s="24"/>
      <c r="D18" s="24"/>
      <c r="E18" s="24">
        <f>SUM(E17)</f>
        <v>400</v>
      </c>
      <c r="F18" s="17"/>
      <c r="G18" s="24">
        <f>SUM(G17)</f>
        <v>100</v>
      </c>
      <c r="H18" s="8"/>
      <c r="I18" s="24"/>
      <c r="J18" s="8"/>
      <c r="K18" s="24"/>
    </row>
    <row r="19" spans="2:11" ht="15" customHeight="1" x14ac:dyDescent="0.25">
      <c r="B19" s="25" t="s">
        <v>12</v>
      </c>
      <c r="C19" s="24"/>
      <c r="D19" s="24"/>
      <c r="E19" s="24">
        <f>E15+E18</f>
        <v>1900</v>
      </c>
      <c r="F19" s="17"/>
      <c r="G19" s="24">
        <f>G15+G18</f>
        <v>500</v>
      </c>
      <c r="H19" s="8"/>
      <c r="I19" s="24"/>
      <c r="J19" s="8"/>
      <c r="K19" s="24"/>
    </row>
    <row r="20" spans="2:11" ht="15" customHeight="1" x14ac:dyDescent="0.25">
      <c r="B20" t="s">
        <v>19</v>
      </c>
      <c r="E20" s="2">
        <f>E13+E19</f>
        <v>8800</v>
      </c>
      <c r="F20" s="2"/>
      <c r="G20" s="2">
        <f>G13+G19</f>
        <v>3900</v>
      </c>
      <c r="H20" s="8"/>
      <c r="I20" s="2"/>
      <c r="J20" s="8"/>
      <c r="K20" s="2"/>
    </row>
    <row r="21" spans="2:11" ht="15" customHeight="1" x14ac:dyDescent="0.25"/>
    <row r="22" spans="2:11" ht="15" customHeight="1" x14ac:dyDescent="0.25">
      <c r="B22" t="s">
        <v>16</v>
      </c>
      <c r="D22" s="2"/>
      <c r="E22" s="2">
        <f>E9-E20</f>
        <v>0</v>
      </c>
      <c r="F22" s="2"/>
      <c r="G22" s="2">
        <f>G9-G20</f>
        <v>0</v>
      </c>
      <c r="I22" s="2"/>
      <c r="K22" s="2"/>
    </row>
    <row r="23" spans="2:11" ht="15" customHeight="1" x14ac:dyDescent="0.25"/>
  </sheetData>
  <pageMargins left="0.7" right="0.7" top="0.75" bottom="0.75" header="0.3" footer="0.3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22"/>
  <sheetViews>
    <sheetView showGridLines="0" zoomScale="120" zoomScaleNormal="120" workbookViewId="0"/>
  </sheetViews>
  <sheetFormatPr defaultRowHeight="15" x14ac:dyDescent="0.25"/>
  <cols>
    <col min="1" max="1" width="1.7109375" customWidth="1"/>
    <col min="2" max="2" width="28.7109375" customWidth="1"/>
    <col min="3" max="3" width="12.7109375" customWidth="1"/>
    <col min="4" max="4" width="1.7109375" customWidth="1"/>
    <col min="5" max="5" width="12.7109375" customWidth="1"/>
    <col min="6" max="6" width="1.7109375" customWidth="1"/>
    <col min="7" max="7" width="12.7109375" customWidth="1"/>
    <col min="8" max="8" width="1.7109375" customWidth="1"/>
    <col min="9" max="9" width="12.7109375" customWidth="1"/>
    <col min="10" max="10" width="6.7109375" customWidth="1"/>
  </cols>
  <sheetData>
    <row r="1" spans="2:14" x14ac:dyDescent="0.25">
      <c r="D1" s="8"/>
    </row>
    <row r="2" spans="2:14" x14ac:dyDescent="0.25">
      <c r="B2" s="26" t="s">
        <v>51</v>
      </c>
      <c r="C2" s="6" t="s">
        <v>20</v>
      </c>
      <c r="D2" s="16"/>
      <c r="E2" s="6" t="s">
        <v>21</v>
      </c>
      <c r="G2" s="6" t="s">
        <v>24</v>
      </c>
      <c r="I2" s="6" t="s">
        <v>25</v>
      </c>
      <c r="K2" s="30" t="s">
        <v>32</v>
      </c>
      <c r="L2" s="31"/>
      <c r="M2" s="31"/>
      <c r="N2" s="32"/>
    </row>
    <row r="3" spans="2:14" x14ac:dyDescent="0.25">
      <c r="B3" t="s">
        <v>4</v>
      </c>
      <c r="C3" s="7">
        <v>6000</v>
      </c>
      <c r="D3" s="11"/>
      <c r="E3" s="7">
        <v>3200</v>
      </c>
      <c r="K3" s="21" t="s">
        <v>27</v>
      </c>
      <c r="L3" s="3"/>
      <c r="M3" s="3"/>
      <c r="N3" s="43">
        <f>SFP!P3</f>
        <v>0.8</v>
      </c>
    </row>
    <row r="4" spans="2:14" x14ac:dyDescent="0.25">
      <c r="B4" s="3" t="s">
        <v>5</v>
      </c>
      <c r="C4" s="12">
        <v>3500</v>
      </c>
      <c r="D4" s="11"/>
      <c r="E4" s="12">
        <v>1500</v>
      </c>
      <c r="K4" s="8"/>
      <c r="L4" s="8"/>
      <c r="M4" s="8"/>
      <c r="N4" s="19"/>
    </row>
    <row r="5" spans="2:14" x14ac:dyDescent="0.25">
      <c r="B5" t="s">
        <v>6</v>
      </c>
      <c r="C5" s="1">
        <f>C3-C4</f>
        <v>2500</v>
      </c>
      <c r="D5" s="13"/>
      <c r="E5" s="1">
        <f t="shared" ref="E5" si="0">E3-E4</f>
        <v>1700</v>
      </c>
      <c r="K5" s="30" t="s">
        <v>33</v>
      </c>
      <c r="L5" s="31"/>
      <c r="M5" s="31"/>
      <c r="N5" s="32"/>
    </row>
    <row r="6" spans="2:14" ht="15" customHeight="1" x14ac:dyDescent="0.25">
      <c r="B6" s="3" t="s">
        <v>9</v>
      </c>
      <c r="C6" s="12">
        <v>1300</v>
      </c>
      <c r="D6" s="11"/>
      <c r="E6" s="12">
        <v>1000</v>
      </c>
      <c r="F6" s="8"/>
      <c r="G6" s="8"/>
      <c r="H6" s="8"/>
      <c r="K6" s="18" t="s">
        <v>58</v>
      </c>
      <c r="L6" s="8"/>
      <c r="M6" s="8"/>
      <c r="N6" s="20">
        <v>400</v>
      </c>
    </row>
    <row r="7" spans="2:14" ht="15" customHeight="1" x14ac:dyDescent="0.25">
      <c r="B7" s="8" t="s">
        <v>10</v>
      </c>
      <c r="C7" s="1">
        <f>C5-C6</f>
        <v>1200</v>
      </c>
      <c r="D7" s="13"/>
      <c r="E7" s="1">
        <f>E5-E6</f>
        <v>700</v>
      </c>
      <c r="F7" s="8"/>
      <c r="G7" s="8"/>
      <c r="H7" s="8"/>
      <c r="K7" s="44" t="s">
        <v>60</v>
      </c>
      <c r="L7" s="8"/>
      <c r="M7" s="8"/>
      <c r="N7" s="20">
        <v>300</v>
      </c>
    </row>
    <row r="8" spans="2:14" ht="15" customHeight="1" x14ac:dyDescent="0.25">
      <c r="B8" s="14" t="s">
        <v>50</v>
      </c>
      <c r="C8" s="12">
        <v>200</v>
      </c>
      <c r="D8" s="11"/>
      <c r="E8" s="12">
        <v>20</v>
      </c>
      <c r="F8" s="8"/>
      <c r="G8" s="8"/>
      <c r="H8" s="8"/>
      <c r="K8" s="44" t="s">
        <v>52</v>
      </c>
      <c r="L8" s="8"/>
      <c r="M8" s="8"/>
      <c r="N8" s="20"/>
    </row>
    <row r="9" spans="2:14" ht="15" customHeight="1" x14ac:dyDescent="0.25">
      <c r="B9" s="15" t="s">
        <v>54</v>
      </c>
      <c r="C9" s="1">
        <f>C7-C8</f>
        <v>1000</v>
      </c>
      <c r="D9" s="13"/>
      <c r="E9" s="1">
        <f>E7-E8</f>
        <v>680</v>
      </c>
      <c r="F9" s="8"/>
      <c r="G9" s="8"/>
      <c r="H9" s="8"/>
      <c r="K9" s="45" t="s">
        <v>53</v>
      </c>
      <c r="L9" s="3"/>
      <c r="M9" s="3"/>
      <c r="N9" s="22">
        <v>0</v>
      </c>
    </row>
    <row r="10" spans="2:14" ht="15" customHeight="1" x14ac:dyDescent="0.25">
      <c r="B10" s="3" t="s">
        <v>7</v>
      </c>
      <c r="C10" s="12">
        <v>280</v>
      </c>
      <c r="D10" s="11"/>
      <c r="E10" s="12">
        <v>80</v>
      </c>
      <c r="F10" s="8"/>
      <c r="G10" s="8"/>
      <c r="H10" s="8"/>
    </row>
    <row r="11" spans="2:14" ht="15" customHeight="1" x14ac:dyDescent="0.25">
      <c r="B11" t="s">
        <v>55</v>
      </c>
      <c r="C11" s="1">
        <f>C9-C10</f>
        <v>720</v>
      </c>
      <c r="D11" s="13"/>
      <c r="E11" s="1">
        <f>E9-E10</f>
        <v>600</v>
      </c>
      <c r="F11" s="8"/>
      <c r="G11" s="8"/>
      <c r="H11" s="8"/>
    </row>
    <row r="12" spans="2:14" ht="15" customHeight="1" x14ac:dyDescent="0.25">
      <c r="C12" s="8"/>
      <c r="D12" s="8"/>
      <c r="E12" s="8"/>
      <c r="F12" s="8"/>
      <c r="G12" s="8"/>
      <c r="H12" s="8"/>
    </row>
    <row r="13" spans="2:14" ht="15" customHeight="1" x14ac:dyDescent="0.25">
      <c r="B13" t="s">
        <v>56</v>
      </c>
      <c r="C13" s="8"/>
      <c r="D13" s="8"/>
      <c r="E13" s="8"/>
      <c r="F13" s="8"/>
      <c r="G13" s="8"/>
      <c r="H13" s="8"/>
      <c r="I13" s="28"/>
    </row>
    <row r="14" spans="2:14" ht="15" customHeight="1" x14ac:dyDescent="0.25">
      <c r="B14" t="s">
        <v>57</v>
      </c>
      <c r="C14" s="8"/>
      <c r="D14" s="8"/>
      <c r="E14" s="8"/>
      <c r="F14" s="8"/>
      <c r="G14" s="8"/>
      <c r="H14" s="8"/>
      <c r="I14" s="28"/>
    </row>
    <row r="15" spans="2:14" ht="15" customHeight="1" x14ac:dyDescent="0.25">
      <c r="C15" s="8"/>
      <c r="D15" s="8"/>
      <c r="E15" s="8"/>
      <c r="F15" s="8"/>
      <c r="G15" s="8"/>
      <c r="H15" s="8"/>
    </row>
    <row r="16" spans="2:14" ht="15" customHeight="1" x14ac:dyDescent="0.25">
      <c r="C16" s="8"/>
      <c r="D16" s="8"/>
      <c r="E16" s="8"/>
      <c r="F16" s="8"/>
      <c r="G16" s="8"/>
      <c r="H16" s="8"/>
    </row>
    <row r="17" spans="3:8" ht="15" customHeight="1" x14ac:dyDescent="0.25">
      <c r="C17" s="8"/>
      <c r="D17" s="8"/>
      <c r="E17" s="8"/>
      <c r="F17" s="8"/>
      <c r="G17" s="8"/>
      <c r="H17" s="8"/>
    </row>
    <row r="18" spans="3:8" ht="15" customHeight="1" x14ac:dyDescent="0.25">
      <c r="C18" s="8"/>
      <c r="D18" s="8"/>
      <c r="E18" s="8"/>
      <c r="F18" s="8"/>
      <c r="G18" s="8"/>
      <c r="H18" s="8"/>
    </row>
    <row r="19" spans="3:8" ht="15" customHeight="1" x14ac:dyDescent="0.25">
      <c r="C19" s="8"/>
      <c r="D19" s="8"/>
      <c r="E19" s="8"/>
      <c r="F19" s="8"/>
      <c r="G19" s="8"/>
      <c r="H19" s="8"/>
    </row>
    <row r="20" spans="3:8" ht="15" customHeight="1" x14ac:dyDescent="0.25"/>
    <row r="21" spans="3:8" ht="15" customHeight="1" x14ac:dyDescent="0.25"/>
    <row r="22" spans="3:8" ht="15" customHeight="1" x14ac:dyDescent="0.25"/>
  </sheetData>
  <pageMargins left="0.7" right="0.7" top="0.75" bottom="0.75" header="0.3" footer="0.3"/>
  <pageSetup paperSize="9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7"/>
  <sheetViews>
    <sheetView showGridLines="0" zoomScale="120" zoomScaleNormal="120" workbookViewId="0"/>
  </sheetViews>
  <sheetFormatPr defaultRowHeight="15" x14ac:dyDescent="0.25"/>
  <cols>
    <col min="1" max="1" width="1.7109375" customWidth="1"/>
    <col min="2" max="2" width="28.7109375" customWidth="1"/>
    <col min="3" max="4" width="11.5703125" hidden="1" customWidth="1"/>
    <col min="5" max="5" width="12.7109375" customWidth="1"/>
    <col min="6" max="6" width="1.7109375" customWidth="1"/>
    <col min="7" max="7" width="12.7109375" customWidth="1"/>
    <col min="8" max="8" width="6.7109375" customWidth="1"/>
    <col min="9" max="9" width="12.7109375" customWidth="1"/>
    <col min="10" max="10" width="6.7109375" customWidth="1"/>
    <col min="11" max="11" width="12.7109375" customWidth="1"/>
    <col min="12" max="12" width="6.7109375" customWidth="1"/>
  </cols>
  <sheetData>
    <row r="1" spans="2:16" x14ac:dyDescent="0.25">
      <c r="B1" s="9"/>
    </row>
    <row r="2" spans="2:16" x14ac:dyDescent="0.25">
      <c r="B2" s="26" t="s">
        <v>23</v>
      </c>
      <c r="C2" s="6"/>
      <c r="D2" s="6"/>
      <c r="E2" s="6" t="s">
        <v>20</v>
      </c>
      <c r="F2" s="16"/>
      <c r="G2" s="6" t="s">
        <v>21</v>
      </c>
      <c r="I2" s="6" t="s">
        <v>24</v>
      </c>
      <c r="K2" s="6" t="s">
        <v>25</v>
      </c>
      <c r="M2" s="30" t="s">
        <v>32</v>
      </c>
      <c r="N2" s="31"/>
      <c r="O2" s="31"/>
      <c r="P2" s="32"/>
    </row>
    <row r="3" spans="2:16" x14ac:dyDescent="0.25">
      <c r="B3" t="s">
        <v>13</v>
      </c>
      <c r="C3" s="2"/>
      <c r="D3" s="2"/>
      <c r="E3" s="5">
        <v>5200</v>
      </c>
      <c r="F3" s="5"/>
      <c r="G3" s="5">
        <v>3600</v>
      </c>
      <c r="I3" s="5">
        <v>0</v>
      </c>
      <c r="K3" s="34">
        <f>SUM(E3:I3)</f>
        <v>8800</v>
      </c>
      <c r="M3" s="18" t="s">
        <v>27</v>
      </c>
      <c r="N3" s="8"/>
      <c r="O3" s="8"/>
      <c r="P3" s="33">
        <v>0.8</v>
      </c>
    </row>
    <row r="4" spans="2:16" x14ac:dyDescent="0.25">
      <c r="B4" t="s">
        <v>22</v>
      </c>
      <c r="C4" s="5"/>
      <c r="D4" s="5"/>
      <c r="E4" s="19">
        <v>3000</v>
      </c>
      <c r="F4" s="19"/>
      <c r="G4" s="19">
        <v>0</v>
      </c>
      <c r="I4" s="34">
        <f>-E4</f>
        <v>-3000</v>
      </c>
      <c r="K4" s="34">
        <f>SUM(E4:I4)</f>
        <v>0</v>
      </c>
      <c r="M4" s="18" t="s">
        <v>26</v>
      </c>
      <c r="N4" s="8"/>
      <c r="O4" s="8"/>
      <c r="P4" s="20">
        <v>3000</v>
      </c>
    </row>
    <row r="5" spans="2:16" ht="15" customHeight="1" x14ac:dyDescent="0.25">
      <c r="B5" s="42" t="s">
        <v>34</v>
      </c>
      <c r="I5" s="2">
        <f>P20</f>
        <v>600</v>
      </c>
      <c r="K5" s="34">
        <f>SUM(E5:I5)</f>
        <v>600</v>
      </c>
      <c r="L5" s="8"/>
      <c r="M5" s="18" t="s">
        <v>29</v>
      </c>
      <c r="N5" s="8"/>
      <c r="O5" s="8"/>
      <c r="P5" s="20">
        <v>500</v>
      </c>
    </row>
    <row r="6" spans="2:16" ht="15" customHeight="1" x14ac:dyDescent="0.25">
      <c r="B6" t="s">
        <v>0</v>
      </c>
      <c r="E6" s="19">
        <v>100</v>
      </c>
      <c r="F6" s="19"/>
      <c r="G6" s="19">
        <v>100</v>
      </c>
      <c r="I6" s="5">
        <v>0</v>
      </c>
      <c r="K6" s="34">
        <f>SUM(E6:I6)</f>
        <v>200</v>
      </c>
      <c r="L6" s="8"/>
      <c r="M6" s="18" t="s">
        <v>30</v>
      </c>
      <c r="N6" s="8"/>
      <c r="O6" s="8"/>
      <c r="P6" s="20">
        <v>900</v>
      </c>
    </row>
    <row r="7" spans="2:16" ht="15" customHeight="1" x14ac:dyDescent="0.25">
      <c r="B7" s="3" t="s">
        <v>14</v>
      </c>
      <c r="C7" s="10"/>
      <c r="D7" s="10"/>
      <c r="E7" s="10">
        <v>500</v>
      </c>
      <c r="F7" s="19"/>
      <c r="G7" s="10">
        <v>200</v>
      </c>
      <c r="H7" s="8"/>
      <c r="I7" s="34">
        <f>-P10</f>
        <v>-120</v>
      </c>
      <c r="J7" s="8"/>
      <c r="K7" s="35">
        <f>SUM(E7:I7)</f>
        <v>580</v>
      </c>
      <c r="L7" s="8"/>
      <c r="M7" s="21" t="s">
        <v>31</v>
      </c>
      <c r="N7" s="3"/>
      <c r="O7" s="3"/>
      <c r="P7" s="22">
        <v>2000</v>
      </c>
    </row>
    <row r="8" spans="2:16" ht="15" customHeight="1" x14ac:dyDescent="0.25">
      <c r="B8" s="23" t="s">
        <v>8</v>
      </c>
      <c r="C8" s="24"/>
      <c r="D8" s="24"/>
      <c r="E8" s="24">
        <f>SUM(E6:E7)</f>
        <v>600</v>
      </c>
      <c r="F8" s="17"/>
      <c r="G8" s="24">
        <f>SUM(G6:G7)</f>
        <v>300</v>
      </c>
      <c r="H8" s="8"/>
      <c r="I8" s="3"/>
      <c r="J8" s="8"/>
      <c r="K8" s="24">
        <f>SUM(K6:K7)</f>
        <v>780</v>
      </c>
      <c r="L8" s="8"/>
    </row>
    <row r="9" spans="2:16" ht="15" customHeight="1" x14ac:dyDescent="0.25">
      <c r="B9" t="s">
        <v>1</v>
      </c>
      <c r="C9" s="2"/>
      <c r="D9" s="2"/>
      <c r="E9" s="2">
        <f>E3+E4+E8</f>
        <v>8800</v>
      </c>
      <c r="F9" s="2"/>
      <c r="G9" s="2">
        <f>G3+G4+G8</f>
        <v>3900</v>
      </c>
      <c r="H9" s="8"/>
      <c r="I9" s="17">
        <f>SUM(I3:I7)</f>
        <v>-2520</v>
      </c>
      <c r="J9" s="8"/>
      <c r="K9" s="2">
        <f>K3+K4+K8+K5</f>
        <v>10180</v>
      </c>
      <c r="L9" s="8"/>
      <c r="M9" s="30" t="s">
        <v>33</v>
      </c>
      <c r="N9" s="31"/>
      <c r="O9" s="31"/>
      <c r="P9" s="32"/>
    </row>
    <row r="10" spans="2:16" ht="15" customHeight="1" x14ac:dyDescent="0.25">
      <c r="C10" s="2"/>
      <c r="D10" s="2"/>
      <c r="E10" s="2"/>
      <c r="F10" s="2"/>
      <c r="G10" s="2"/>
      <c r="H10" s="8"/>
      <c r="I10" s="2"/>
      <c r="J10" s="8"/>
      <c r="K10" s="2"/>
      <c r="L10" s="8"/>
      <c r="M10" s="21" t="s">
        <v>59</v>
      </c>
      <c r="N10" s="3"/>
      <c r="O10" s="3"/>
      <c r="P10" s="22">
        <v>120</v>
      </c>
    </row>
    <row r="11" spans="2:16" ht="15" customHeight="1" x14ac:dyDescent="0.25">
      <c r="B11" t="s">
        <v>2</v>
      </c>
      <c r="C11" s="2"/>
      <c r="D11" s="2"/>
      <c r="E11" s="19">
        <v>3000</v>
      </c>
      <c r="F11" s="19"/>
      <c r="G11" s="19">
        <v>2000</v>
      </c>
      <c r="H11" s="8"/>
      <c r="I11" s="34">
        <f>-G11</f>
        <v>-2000</v>
      </c>
      <c r="J11" s="8"/>
      <c r="K11" s="34">
        <f>SUM(E11:I11)</f>
        <v>3000</v>
      </c>
      <c r="L11" s="8"/>
    </row>
    <row r="12" spans="2:16" ht="15" customHeight="1" x14ac:dyDescent="0.25">
      <c r="B12" s="8" t="s">
        <v>3</v>
      </c>
      <c r="C12" s="17"/>
      <c r="D12" s="17"/>
      <c r="E12" s="19">
        <v>3900</v>
      </c>
      <c r="F12" s="19"/>
      <c r="G12" s="19">
        <v>1400</v>
      </c>
      <c r="H12" s="8"/>
      <c r="I12" s="38">
        <f>-G12</f>
        <v>-1400</v>
      </c>
      <c r="J12" s="8"/>
      <c r="K12" s="34">
        <f>SUM(E12:I12)+I13</f>
        <v>4300</v>
      </c>
      <c r="L12" s="8"/>
      <c r="M12" s="36" t="s">
        <v>36</v>
      </c>
      <c r="N12" s="37"/>
    </row>
    <row r="13" spans="2:16" ht="15" customHeight="1" x14ac:dyDescent="0.25">
      <c r="B13" s="3"/>
      <c r="C13" s="4"/>
      <c r="D13" s="4"/>
      <c r="E13" s="10"/>
      <c r="F13" s="19"/>
      <c r="G13" s="10"/>
      <c r="H13" s="8"/>
      <c r="I13" s="39">
        <f>P26</f>
        <v>400</v>
      </c>
      <c r="J13" s="8"/>
      <c r="K13" s="35"/>
      <c r="L13" s="8"/>
      <c r="M13" t="s">
        <v>37</v>
      </c>
    </row>
    <row r="14" spans="2:16" ht="15" customHeight="1" x14ac:dyDescent="0.25">
      <c r="B14" t="s">
        <v>18</v>
      </c>
      <c r="C14" s="2"/>
      <c r="D14" s="2"/>
      <c r="E14" s="2">
        <f>SUM(E11:E12)</f>
        <v>6900</v>
      </c>
      <c r="F14" s="2"/>
      <c r="G14" s="2">
        <f>SUM(G11:G12)</f>
        <v>3400</v>
      </c>
      <c r="H14" s="8"/>
      <c r="I14" s="2"/>
      <c r="J14" s="8"/>
      <c r="K14" s="2">
        <f>SUM(K11:K12)</f>
        <v>7300</v>
      </c>
      <c r="L14" s="8"/>
      <c r="M14" t="s">
        <v>26</v>
      </c>
      <c r="P14" s="2">
        <f>P4</f>
        <v>3000</v>
      </c>
    </row>
    <row r="15" spans="2:16" ht="15" customHeight="1" x14ac:dyDescent="0.25">
      <c r="B15" s="42" t="s">
        <v>35</v>
      </c>
      <c r="C15" s="2"/>
      <c r="D15" s="2"/>
      <c r="E15" s="2"/>
      <c r="F15" s="2"/>
      <c r="G15" s="2"/>
      <c r="H15" s="8"/>
      <c r="I15" s="40">
        <f>P5</f>
        <v>500</v>
      </c>
      <c r="J15" s="8"/>
      <c r="K15" s="2">
        <f>SUM(I15:I16)</f>
        <v>600</v>
      </c>
      <c r="L15" s="8"/>
      <c r="M15" s="3" t="s">
        <v>28</v>
      </c>
      <c r="N15" s="3"/>
      <c r="O15" s="3"/>
      <c r="P15" s="4">
        <f>P5</f>
        <v>500</v>
      </c>
    </row>
    <row r="16" spans="2:16" ht="15" customHeight="1" x14ac:dyDescent="0.25">
      <c r="I16" s="41">
        <f>P27</f>
        <v>99.999999999999972</v>
      </c>
      <c r="L16" s="8"/>
      <c r="M16" t="s">
        <v>38</v>
      </c>
      <c r="P16" s="2">
        <f>SUM(P14:P15)</f>
        <v>3500</v>
      </c>
    </row>
    <row r="17" spans="2:16" ht="15" customHeight="1" x14ac:dyDescent="0.25">
      <c r="B17" s="8" t="s">
        <v>17</v>
      </c>
      <c r="C17" s="19"/>
      <c r="D17" s="19"/>
      <c r="E17" s="19">
        <v>1500</v>
      </c>
      <c r="F17" s="19"/>
      <c r="G17" s="19">
        <v>400</v>
      </c>
      <c r="H17" s="8"/>
      <c r="I17" s="5">
        <v>0</v>
      </c>
      <c r="J17" s="8"/>
      <c r="K17" s="34">
        <f>SUM(E17:I17)</f>
        <v>1900</v>
      </c>
      <c r="L17" s="8"/>
      <c r="M17" t="s">
        <v>39</v>
      </c>
      <c r="P17" s="2">
        <f>P6</f>
        <v>900</v>
      </c>
    </row>
    <row r="18" spans="2:16" ht="15" customHeight="1" x14ac:dyDescent="0.25">
      <c r="C18" s="2"/>
      <c r="D18" s="2"/>
      <c r="E18" s="2"/>
      <c r="F18" s="2"/>
      <c r="G18" s="2"/>
      <c r="H18" s="8"/>
      <c r="I18" s="2"/>
      <c r="J18" s="8"/>
      <c r="K18" s="2"/>
      <c r="M18" s="3" t="s">
        <v>40</v>
      </c>
      <c r="N18" s="3"/>
      <c r="O18" s="3"/>
      <c r="P18" s="4">
        <f>P7</f>
        <v>2000</v>
      </c>
    </row>
    <row r="19" spans="2:16" ht="15" customHeight="1" x14ac:dyDescent="0.25">
      <c r="B19" s="3" t="s">
        <v>15</v>
      </c>
      <c r="C19" s="10"/>
      <c r="D19" s="10"/>
      <c r="E19" s="10">
        <v>400</v>
      </c>
      <c r="F19" s="19"/>
      <c r="G19" s="10">
        <v>100</v>
      </c>
      <c r="H19" s="8"/>
      <c r="I19" s="34">
        <f>I7</f>
        <v>-120</v>
      </c>
      <c r="J19" s="8"/>
      <c r="K19" s="35">
        <f>SUM(E19:I19)</f>
        <v>380</v>
      </c>
      <c r="M19" s="23" t="s">
        <v>38</v>
      </c>
      <c r="N19" s="25"/>
      <c r="O19" s="25"/>
      <c r="P19" s="24">
        <f>SUM(P17:P18)</f>
        <v>2900</v>
      </c>
    </row>
    <row r="20" spans="2:16" ht="15" customHeight="1" x14ac:dyDescent="0.25">
      <c r="B20" s="25" t="s">
        <v>11</v>
      </c>
      <c r="C20" s="24"/>
      <c r="D20" s="24"/>
      <c r="E20" s="24">
        <f>SUM(E19)</f>
        <v>400</v>
      </c>
      <c r="F20" s="17"/>
      <c r="G20" s="24">
        <f>SUM(G19)</f>
        <v>100</v>
      </c>
      <c r="H20" s="8"/>
      <c r="I20" s="17"/>
      <c r="J20" s="8"/>
      <c r="K20" s="24">
        <f>SUM(K19)</f>
        <v>380</v>
      </c>
      <c r="M20" s="15" t="s">
        <v>34</v>
      </c>
      <c r="P20" s="2">
        <f>P16-P19</f>
        <v>600</v>
      </c>
    </row>
    <row r="21" spans="2:16" ht="15" customHeight="1" x14ac:dyDescent="0.25">
      <c r="B21" s="25" t="s">
        <v>12</v>
      </c>
      <c r="C21" s="24"/>
      <c r="D21" s="24"/>
      <c r="E21" s="24">
        <f>E17+E20</f>
        <v>1900</v>
      </c>
      <c r="F21" s="17"/>
      <c r="G21" s="24">
        <f>G17+G20</f>
        <v>500</v>
      </c>
      <c r="H21" s="8"/>
      <c r="I21" s="4"/>
      <c r="J21" s="8"/>
      <c r="K21" s="24">
        <f>K17+K20</f>
        <v>2280</v>
      </c>
    </row>
    <row r="22" spans="2:16" ht="15" customHeight="1" x14ac:dyDescent="0.25">
      <c r="B22" t="s">
        <v>19</v>
      </c>
      <c r="E22" s="2">
        <f>E14+E21</f>
        <v>8800</v>
      </c>
      <c r="F22" s="2"/>
      <c r="G22" s="2">
        <f>G14+G21</f>
        <v>3900</v>
      </c>
      <c r="H22" s="8"/>
      <c r="I22" s="17">
        <f>SUM(I11:I19)</f>
        <v>-2520</v>
      </c>
      <c r="J22" s="8"/>
      <c r="K22" s="2">
        <f>K14+K21+K15</f>
        <v>10180</v>
      </c>
      <c r="M22" s="27" t="s">
        <v>47</v>
      </c>
    </row>
    <row r="23" spans="2:16" ht="15" customHeight="1" x14ac:dyDescent="0.25">
      <c r="M23" t="s">
        <v>43</v>
      </c>
      <c r="P23" s="2">
        <f>G12</f>
        <v>1400</v>
      </c>
    </row>
    <row r="24" spans="2:16" ht="15" customHeight="1" x14ac:dyDescent="0.25">
      <c r="B24" t="s">
        <v>16</v>
      </c>
      <c r="D24" s="2"/>
      <c r="E24" s="2">
        <f>E9-E22</f>
        <v>0</v>
      </c>
      <c r="F24" s="2"/>
      <c r="G24" s="2">
        <f>G9-G22</f>
        <v>0</v>
      </c>
      <c r="I24" s="2">
        <f>I9-I22</f>
        <v>0</v>
      </c>
      <c r="K24" s="2">
        <f>K9-K22</f>
        <v>0</v>
      </c>
      <c r="M24" s="3" t="s">
        <v>44</v>
      </c>
      <c r="N24" s="3"/>
      <c r="O24" s="3"/>
      <c r="P24" s="4">
        <f>P6</f>
        <v>900</v>
      </c>
    </row>
    <row r="25" spans="2:16" x14ac:dyDescent="0.25">
      <c r="M25" t="s">
        <v>45</v>
      </c>
      <c r="P25" s="2">
        <f>P23-P24</f>
        <v>500</v>
      </c>
    </row>
    <row r="26" spans="2:16" x14ac:dyDescent="0.25">
      <c r="M26" t="s">
        <v>20</v>
      </c>
      <c r="O26" s="29">
        <f>P3</f>
        <v>0.8</v>
      </c>
      <c r="P26" s="2">
        <f>$P$25*O26</f>
        <v>400</v>
      </c>
    </row>
    <row r="27" spans="2:16" x14ac:dyDescent="0.25">
      <c r="M27" t="s">
        <v>28</v>
      </c>
      <c r="O27" s="29">
        <f>1-O26</f>
        <v>0.19999999999999996</v>
      </c>
      <c r="P27" s="2">
        <f>$P$25*O27</f>
        <v>99.999999999999972</v>
      </c>
    </row>
    <row r="29" spans="2:16" x14ac:dyDescent="0.25">
      <c r="M29" s="27" t="s">
        <v>41</v>
      </c>
    </row>
    <row r="30" spans="2:16" x14ac:dyDescent="0.25">
      <c r="M30" t="s">
        <v>42</v>
      </c>
      <c r="P30" s="2">
        <f>E12</f>
        <v>3900</v>
      </c>
    </row>
    <row r="31" spans="2:16" x14ac:dyDescent="0.25">
      <c r="M31" s="3" t="s">
        <v>46</v>
      </c>
      <c r="N31" s="3"/>
      <c r="O31" s="3"/>
      <c r="P31" s="4">
        <f>P26</f>
        <v>400</v>
      </c>
    </row>
    <row r="32" spans="2:16" x14ac:dyDescent="0.25">
      <c r="M32" t="s">
        <v>38</v>
      </c>
      <c r="P32" s="2">
        <f>SUM(P30:P31)</f>
        <v>4300</v>
      </c>
    </row>
    <row r="34" spans="13:16" x14ac:dyDescent="0.25">
      <c r="M34" s="27" t="s">
        <v>48</v>
      </c>
    </row>
    <row r="35" spans="13:16" x14ac:dyDescent="0.25">
      <c r="M35" t="s">
        <v>49</v>
      </c>
      <c r="P35" s="2">
        <f>P5</f>
        <v>500</v>
      </c>
    </row>
    <row r="36" spans="13:16" x14ac:dyDescent="0.25">
      <c r="M36" s="3" t="s">
        <v>46</v>
      </c>
      <c r="N36" s="3"/>
      <c r="O36" s="3"/>
      <c r="P36" s="4">
        <f>P27</f>
        <v>99.999999999999972</v>
      </c>
    </row>
    <row r="37" spans="13:16" x14ac:dyDescent="0.25">
      <c r="M37" t="s">
        <v>38</v>
      </c>
      <c r="P37" s="2">
        <f>SUM(P35:P36)</f>
        <v>600</v>
      </c>
    </row>
  </sheetData>
  <pageMargins left="0.7" right="0.7" top="0.75" bottom="0.75" header="0.3" footer="0.3"/>
  <pageSetup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2"/>
  <sheetViews>
    <sheetView showGridLines="0" tabSelected="1" zoomScale="120" zoomScaleNormal="120" workbookViewId="0"/>
  </sheetViews>
  <sheetFormatPr defaultRowHeight="15" x14ac:dyDescent="0.25"/>
  <cols>
    <col min="1" max="1" width="1.7109375" customWidth="1"/>
    <col min="2" max="2" width="28.7109375" customWidth="1"/>
    <col min="3" max="3" width="12.7109375" customWidth="1"/>
    <col min="4" max="4" width="1.7109375" customWidth="1"/>
    <col min="5" max="5" width="12.7109375" customWidth="1"/>
    <col min="6" max="6" width="6.7109375" customWidth="1"/>
    <col min="7" max="7" width="12.7109375" customWidth="1"/>
    <col min="8" max="8" width="6.7109375" customWidth="1"/>
    <col min="9" max="9" width="12.7109375" customWidth="1"/>
    <col min="10" max="10" width="6.7109375" customWidth="1"/>
  </cols>
  <sheetData>
    <row r="1" spans="2:14" x14ac:dyDescent="0.25">
      <c r="D1" s="8"/>
    </row>
    <row r="2" spans="2:14" x14ac:dyDescent="0.25">
      <c r="B2" s="26" t="s">
        <v>51</v>
      </c>
      <c r="C2" s="6" t="s">
        <v>20</v>
      </c>
      <c r="D2" s="16"/>
      <c r="E2" s="6" t="s">
        <v>21</v>
      </c>
      <c r="G2" s="6" t="s">
        <v>24</v>
      </c>
      <c r="I2" s="6" t="s">
        <v>25</v>
      </c>
      <c r="K2" s="30" t="s">
        <v>32</v>
      </c>
      <c r="L2" s="31"/>
      <c r="M2" s="31"/>
      <c r="N2" s="32"/>
    </row>
    <row r="3" spans="2:14" x14ac:dyDescent="0.25">
      <c r="B3" t="s">
        <v>4</v>
      </c>
      <c r="C3" s="7">
        <v>6000</v>
      </c>
      <c r="D3" s="11"/>
      <c r="E3" s="7">
        <v>3200</v>
      </c>
      <c r="G3" s="2">
        <f>-N6</f>
        <v>-400</v>
      </c>
      <c r="I3" s="2">
        <f>SUM(C3:G3)</f>
        <v>8800</v>
      </c>
      <c r="K3" s="21" t="s">
        <v>27</v>
      </c>
      <c r="L3" s="3"/>
      <c r="M3" s="3"/>
      <c r="N3" s="43">
        <f>SFP!P3</f>
        <v>0.8</v>
      </c>
    </row>
    <row r="4" spans="2:14" x14ac:dyDescent="0.25">
      <c r="B4" s="3" t="s">
        <v>5</v>
      </c>
      <c r="C4" s="12">
        <v>3500</v>
      </c>
      <c r="D4" s="11"/>
      <c r="E4" s="12">
        <v>1500</v>
      </c>
      <c r="G4" s="2">
        <f>G3</f>
        <v>-400</v>
      </c>
      <c r="I4" s="4">
        <f>SUM(C4:G4)</f>
        <v>4600</v>
      </c>
      <c r="K4" s="8"/>
      <c r="L4" s="8"/>
      <c r="M4" s="8"/>
      <c r="N4" s="19"/>
    </row>
    <row r="5" spans="2:14" x14ac:dyDescent="0.25">
      <c r="B5" t="s">
        <v>6</v>
      </c>
      <c r="C5" s="1">
        <f>C3-C4</f>
        <v>2500</v>
      </c>
      <c r="D5" s="13"/>
      <c r="E5" s="1">
        <f t="shared" ref="E5" si="0">E3-E4</f>
        <v>1700</v>
      </c>
      <c r="I5" s="1">
        <f t="shared" ref="I5" si="1">I3-I4</f>
        <v>4200</v>
      </c>
      <c r="K5" s="30" t="s">
        <v>33</v>
      </c>
      <c r="L5" s="31"/>
      <c r="M5" s="31"/>
      <c r="N5" s="32"/>
    </row>
    <row r="6" spans="2:14" ht="15" customHeight="1" x14ac:dyDescent="0.25">
      <c r="B6" s="3" t="s">
        <v>9</v>
      </c>
      <c r="C6" s="12">
        <v>1300</v>
      </c>
      <c r="D6" s="11"/>
      <c r="E6" s="12">
        <v>1000</v>
      </c>
      <c r="F6" s="8"/>
      <c r="G6" s="11">
        <v>0</v>
      </c>
      <c r="H6" s="8"/>
      <c r="I6" s="4">
        <f>SUM(C6:G6)</f>
        <v>2300</v>
      </c>
      <c r="K6" s="18" t="s">
        <v>58</v>
      </c>
      <c r="L6" s="8"/>
      <c r="M6" s="8"/>
      <c r="N6" s="20">
        <v>400</v>
      </c>
    </row>
    <row r="7" spans="2:14" ht="15" customHeight="1" x14ac:dyDescent="0.25">
      <c r="B7" s="8" t="s">
        <v>10</v>
      </c>
      <c r="C7" s="1">
        <f>C5-C6</f>
        <v>1200</v>
      </c>
      <c r="D7" s="13"/>
      <c r="E7" s="1">
        <f>E5-E6</f>
        <v>700</v>
      </c>
      <c r="F7" s="8"/>
      <c r="G7" s="8"/>
      <c r="H7" s="8"/>
      <c r="I7" s="1">
        <f>I5-I6</f>
        <v>1900</v>
      </c>
      <c r="K7" s="44" t="s">
        <v>60</v>
      </c>
      <c r="L7" s="8"/>
      <c r="M7" s="8"/>
      <c r="N7" s="20">
        <v>300</v>
      </c>
    </row>
    <row r="8" spans="2:14" ht="15" customHeight="1" x14ac:dyDescent="0.25">
      <c r="B8" s="14" t="s">
        <v>50</v>
      </c>
      <c r="C8" s="12">
        <v>200</v>
      </c>
      <c r="D8" s="11"/>
      <c r="E8" s="12">
        <v>20</v>
      </c>
      <c r="F8" s="8"/>
      <c r="G8" s="11">
        <v>0</v>
      </c>
      <c r="H8" s="8"/>
      <c r="I8" s="4">
        <f>SUM(C8:G8)</f>
        <v>220</v>
      </c>
      <c r="K8" s="44" t="s">
        <v>52</v>
      </c>
      <c r="L8" s="8"/>
      <c r="M8" s="8"/>
      <c r="N8" s="20"/>
    </row>
    <row r="9" spans="2:14" ht="15" customHeight="1" x14ac:dyDescent="0.25">
      <c r="B9" s="15" t="s">
        <v>54</v>
      </c>
      <c r="C9" s="1">
        <f>C7-C8</f>
        <v>1000</v>
      </c>
      <c r="D9" s="13"/>
      <c r="E9" s="1">
        <f>E7-E8</f>
        <v>680</v>
      </c>
      <c r="F9" s="8"/>
      <c r="G9" s="8"/>
      <c r="H9" s="8"/>
      <c r="I9" s="1">
        <f>I7-I8</f>
        <v>1680</v>
      </c>
      <c r="K9" s="45" t="s">
        <v>53</v>
      </c>
      <c r="L9" s="3"/>
      <c r="M9" s="3"/>
      <c r="N9" s="22">
        <v>0</v>
      </c>
    </row>
    <row r="10" spans="2:14" ht="15" customHeight="1" x14ac:dyDescent="0.25">
      <c r="B10" s="3" t="s">
        <v>7</v>
      </c>
      <c r="C10" s="12">
        <v>280</v>
      </c>
      <c r="D10" s="11"/>
      <c r="E10" s="12">
        <v>80</v>
      </c>
      <c r="F10" s="8"/>
      <c r="G10" s="11">
        <v>0</v>
      </c>
      <c r="H10" s="8"/>
      <c r="I10" s="4">
        <f>SUM(C10:G10)</f>
        <v>360</v>
      </c>
    </row>
    <row r="11" spans="2:14" ht="15" customHeight="1" x14ac:dyDescent="0.25">
      <c r="B11" t="s">
        <v>55</v>
      </c>
      <c r="C11" s="1">
        <f>C9-C10</f>
        <v>720</v>
      </c>
      <c r="D11" s="13"/>
      <c r="E11" s="1">
        <f>E9-E10</f>
        <v>600</v>
      </c>
      <c r="F11" s="8"/>
      <c r="G11" s="8"/>
      <c r="H11" s="8"/>
      <c r="I11" s="1">
        <f>I9-I10</f>
        <v>1320</v>
      </c>
    </row>
    <row r="12" spans="2:14" ht="15" customHeight="1" x14ac:dyDescent="0.25">
      <c r="C12" s="8"/>
      <c r="D12" s="8"/>
      <c r="E12" s="8"/>
      <c r="F12" s="8"/>
      <c r="G12" s="8"/>
      <c r="H12" s="8"/>
    </row>
    <row r="13" spans="2:14" ht="15" customHeight="1" x14ac:dyDescent="0.25">
      <c r="B13" t="s">
        <v>56</v>
      </c>
      <c r="C13" s="8"/>
      <c r="D13" s="8"/>
      <c r="E13" s="8"/>
      <c r="F13" s="8"/>
      <c r="G13" s="8"/>
      <c r="H13" s="8"/>
      <c r="I13" s="2">
        <f>I11-I14</f>
        <v>1200</v>
      </c>
    </row>
    <row r="14" spans="2:14" ht="15" customHeight="1" x14ac:dyDescent="0.25">
      <c r="B14" t="s">
        <v>57</v>
      </c>
      <c r="C14" s="8"/>
      <c r="D14" s="8"/>
      <c r="E14" s="8"/>
      <c r="F14" s="8"/>
      <c r="G14" s="8"/>
      <c r="H14" s="8"/>
      <c r="I14" s="1">
        <f>E11*(1-N3)</f>
        <v>119.99999999999997</v>
      </c>
    </row>
    <row r="15" spans="2:14" ht="15" customHeight="1" x14ac:dyDescent="0.25">
      <c r="C15" s="8"/>
      <c r="D15" s="8"/>
      <c r="E15" s="8"/>
      <c r="F15" s="8"/>
      <c r="G15" s="8"/>
      <c r="H15" s="8"/>
    </row>
    <row r="16" spans="2:14" ht="15" customHeight="1" x14ac:dyDescent="0.25">
      <c r="C16" s="8"/>
      <c r="D16" s="8"/>
      <c r="E16" s="8"/>
      <c r="F16" s="8"/>
      <c r="G16" s="8"/>
      <c r="H16" s="8"/>
    </row>
    <row r="17" spans="3:8" ht="15" customHeight="1" x14ac:dyDescent="0.25">
      <c r="C17" s="8"/>
      <c r="D17" s="8"/>
      <c r="E17" s="8"/>
      <c r="F17" s="8"/>
      <c r="G17" s="8"/>
      <c r="H17" s="8"/>
    </row>
    <row r="18" spans="3:8" ht="15" customHeight="1" x14ac:dyDescent="0.25">
      <c r="C18" s="8"/>
      <c r="D18" s="8"/>
      <c r="E18" s="8"/>
      <c r="F18" s="8"/>
      <c r="G18" s="8"/>
      <c r="H18" s="8"/>
    </row>
    <row r="19" spans="3:8" ht="15" customHeight="1" x14ac:dyDescent="0.25">
      <c r="C19" s="8"/>
      <c r="D19" s="8"/>
      <c r="E19" s="8"/>
      <c r="F19" s="8"/>
      <c r="G19" s="8"/>
      <c r="H19" s="8"/>
    </row>
    <row r="20" spans="3:8" ht="15" customHeight="1" x14ac:dyDescent="0.25"/>
    <row r="21" spans="3:8" ht="15" customHeight="1" x14ac:dyDescent="0.25"/>
    <row r="22" spans="3:8" ht="15" customHeight="1" x14ac:dyDescent="0.25"/>
  </sheetData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SFP</vt:lpstr>
      <vt:lpstr>SPL</vt:lpstr>
      <vt:lpstr>SFP SOLUTION</vt:lpstr>
      <vt:lpstr>SPL SOLUTION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</dc:creator>
  <cp:lastModifiedBy>Thomas</cp:lastModifiedBy>
  <cp:lastPrinted>2017-07-08T16:39:32Z</cp:lastPrinted>
  <dcterms:created xsi:type="dcterms:W3CDTF">2015-04-02T11:44:18Z</dcterms:created>
  <dcterms:modified xsi:type="dcterms:W3CDTF">2017-07-11T11:20:28Z</dcterms:modified>
</cp:coreProperties>
</file>